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720" yWindow="648" windowWidth="15576" windowHeight="7368"/>
  </bookViews>
  <sheets>
    <sheet name="Ann E Procurement Planning" sheetId="1" r:id="rId1"/>
  </sheets>
  <externalReferences>
    <externalReference r:id="rId2"/>
  </externalReferences>
  <definedNames>
    <definedName name="desc">'[1]Template names'!$B$30</definedName>
    <definedName name="Head10">'[1]Template names'!$B$16</definedName>
    <definedName name="Head11">'[1]Template names'!$B$17</definedName>
    <definedName name="head27">'[1]Template names'!$B$33</definedName>
    <definedName name="head27a">'[1]Template names'!$B$34</definedName>
    <definedName name="Head9">'[1]Template names'!$B$15</definedName>
    <definedName name="muni">'[1]Template names'!$B$93</definedName>
    <definedName name="_xlnm.Print_Area" localSheetId="0">'Ann E Procurement Planning'!$A$1:$W$125</definedName>
    <definedName name="_xlnm.Print_Titles" localSheetId="0">'Ann E Procurement Planning'!$2:$3</definedName>
    <definedName name="TableA26">'[1]Template names'!$B$136</definedName>
    <definedName name="TableA27">'[1]Template names'!$B$137</definedName>
    <definedName name="TableA28">'[1]Template names'!$B$138</definedName>
    <definedName name="TableA29">'[1]Template names'!$B$139</definedName>
    <definedName name="TableA30">'[1]Template names'!$B$140</definedName>
  </definedNames>
  <calcPr calcId="145621"/>
</workbook>
</file>

<file path=xl/calcChain.xml><?xml version="1.0" encoding="utf-8"?>
<calcChain xmlns="http://schemas.openxmlformats.org/spreadsheetml/2006/main">
  <c r="D144" i="1" l="1"/>
  <c r="AH136" i="1"/>
  <c r="AG136" i="1"/>
  <c r="AF136" i="1"/>
  <c r="AE136" i="1"/>
  <c r="AD136" i="1"/>
  <c r="AC136" i="1"/>
  <c r="AB136" i="1"/>
  <c r="AA136" i="1"/>
  <c r="Z136" i="1"/>
  <c r="Y136" i="1"/>
  <c r="X136" i="1"/>
  <c r="E136" i="1"/>
  <c r="D136" i="1"/>
  <c r="AH135" i="1"/>
  <c r="AG135" i="1"/>
  <c r="AF135" i="1"/>
  <c r="AE135" i="1"/>
  <c r="AD135" i="1"/>
  <c r="AC135" i="1"/>
  <c r="AB135" i="1"/>
  <c r="AA135" i="1"/>
  <c r="Z135" i="1"/>
  <c r="Y135" i="1"/>
  <c r="X135" i="1"/>
  <c r="E135" i="1"/>
  <c r="D135" i="1"/>
  <c r="AH134" i="1"/>
  <c r="AG134" i="1"/>
  <c r="AF134" i="1"/>
  <c r="AE134" i="1"/>
  <c r="AD134" i="1"/>
  <c r="AC134" i="1"/>
  <c r="AB134" i="1"/>
  <c r="AA134" i="1"/>
  <c r="Z134" i="1"/>
  <c r="Y134" i="1"/>
  <c r="X134" i="1"/>
  <c r="E134" i="1"/>
  <c r="D134" i="1"/>
  <c r="AH133" i="1"/>
  <c r="AG133" i="1"/>
  <c r="AF133" i="1"/>
  <c r="AE133" i="1"/>
  <c r="AD133" i="1"/>
  <c r="AC133" i="1"/>
  <c r="AB133" i="1"/>
  <c r="AA133" i="1"/>
  <c r="Z133" i="1"/>
  <c r="Y133" i="1"/>
  <c r="X133" i="1"/>
  <c r="E133" i="1"/>
  <c r="D133" i="1"/>
  <c r="AH132" i="1"/>
  <c r="AG132" i="1"/>
  <c r="AF132" i="1"/>
  <c r="AE132" i="1"/>
  <c r="AD132" i="1"/>
  <c r="AC132" i="1"/>
  <c r="AB132" i="1"/>
  <c r="AA132" i="1"/>
  <c r="Z132" i="1"/>
  <c r="Y132" i="1"/>
  <c r="X132" i="1"/>
  <c r="E132" i="1"/>
  <c r="D132" i="1"/>
  <c r="AH131" i="1"/>
  <c r="AG131" i="1"/>
  <c r="AF131" i="1"/>
  <c r="AE131" i="1"/>
  <c r="AD131" i="1"/>
  <c r="AC131" i="1"/>
  <c r="AB131" i="1"/>
  <c r="AA131" i="1"/>
  <c r="Z131" i="1"/>
  <c r="Y131" i="1"/>
  <c r="X131" i="1"/>
  <c r="E131" i="1"/>
  <c r="D131" i="1"/>
  <c r="AH130" i="1"/>
  <c r="AG130" i="1"/>
  <c r="AF130" i="1"/>
  <c r="AE130" i="1"/>
  <c r="AD130" i="1"/>
  <c r="AC130" i="1"/>
  <c r="AB130" i="1"/>
  <c r="AA130" i="1"/>
  <c r="Z130" i="1"/>
  <c r="Y130" i="1"/>
  <c r="X130" i="1"/>
  <c r="E130" i="1"/>
  <c r="D130" i="1"/>
  <c r="AH129" i="1"/>
  <c r="AG129" i="1"/>
  <c r="AF129" i="1"/>
  <c r="AE129" i="1"/>
  <c r="AE138" i="1" s="1"/>
  <c r="AD129" i="1"/>
  <c r="AC129" i="1"/>
  <c r="AB129" i="1"/>
  <c r="AA129" i="1"/>
  <c r="Z129" i="1"/>
  <c r="Y129" i="1"/>
  <c r="X129" i="1"/>
  <c r="E129" i="1"/>
  <c r="E138" i="1" s="1"/>
  <c r="D129" i="1"/>
  <c r="AH124" i="1"/>
  <c r="AG124" i="1"/>
  <c r="AF124" i="1"/>
  <c r="AE124" i="1"/>
  <c r="AD124" i="1"/>
  <c r="AC124" i="1"/>
  <c r="AB124" i="1"/>
  <c r="AA124" i="1"/>
  <c r="Z124" i="1"/>
  <c r="Y124" i="1"/>
  <c r="X124" i="1"/>
  <c r="E123" i="1"/>
  <c r="H123" i="1" s="1"/>
  <c r="D123" i="1"/>
  <c r="AI122" i="1"/>
  <c r="H122" i="1"/>
  <c r="E120" i="1"/>
  <c r="D120" i="1"/>
  <c r="AI119" i="1"/>
  <c r="H119" i="1"/>
  <c r="AI118" i="1"/>
  <c r="H118" i="1"/>
  <c r="AI117" i="1"/>
  <c r="H117" i="1"/>
  <c r="AI116" i="1"/>
  <c r="H116" i="1"/>
  <c r="E114" i="1"/>
  <c r="D114" i="1"/>
  <c r="AI113" i="1"/>
  <c r="H113" i="1"/>
  <c r="AI112" i="1"/>
  <c r="H112" i="1"/>
  <c r="AI111" i="1"/>
  <c r="H111" i="1"/>
  <c r="AI110" i="1"/>
  <c r="H110" i="1"/>
  <c r="E108" i="1"/>
  <c r="D108" i="1"/>
  <c r="AI107" i="1"/>
  <c r="H107" i="1"/>
  <c r="AI106" i="1"/>
  <c r="H106" i="1"/>
  <c r="AI105" i="1"/>
  <c r="H105" i="1"/>
  <c r="AI104" i="1"/>
  <c r="H104" i="1"/>
  <c r="AI103" i="1"/>
  <c r="H103" i="1"/>
  <c r="AI102" i="1"/>
  <c r="H102" i="1"/>
  <c r="AI101" i="1"/>
  <c r="H101" i="1"/>
  <c r="AI100" i="1"/>
  <c r="H100" i="1"/>
  <c r="AI99" i="1"/>
  <c r="H99" i="1"/>
  <c r="H108" i="1" s="1"/>
  <c r="E97" i="1"/>
  <c r="D97" i="1"/>
  <c r="AI96" i="1"/>
  <c r="H96" i="1"/>
  <c r="AI95" i="1"/>
  <c r="H95" i="1"/>
  <c r="E93" i="1"/>
  <c r="D93" i="1"/>
  <c r="AI92" i="1"/>
  <c r="H92" i="1"/>
  <c r="AI91" i="1"/>
  <c r="H91" i="1"/>
  <c r="AI90" i="1"/>
  <c r="H90" i="1"/>
  <c r="AI89" i="1"/>
  <c r="H89" i="1"/>
  <c r="AI88" i="1"/>
  <c r="H88" i="1"/>
  <c r="AI87" i="1"/>
  <c r="H87" i="1"/>
  <c r="AI86" i="1"/>
  <c r="H86" i="1"/>
  <c r="AI85" i="1"/>
  <c r="H85" i="1"/>
  <c r="AI84" i="1"/>
  <c r="H84" i="1"/>
  <c r="AI83" i="1"/>
  <c r="H83" i="1"/>
  <c r="AI82" i="1"/>
  <c r="H82" i="1"/>
  <c r="AI81" i="1"/>
  <c r="H81" i="1"/>
  <c r="AI80" i="1"/>
  <c r="H80" i="1"/>
  <c r="AI79" i="1"/>
  <c r="H79" i="1"/>
  <c r="AI78" i="1"/>
  <c r="H78" i="1"/>
  <c r="AI77" i="1"/>
  <c r="H77" i="1"/>
  <c r="AI76" i="1"/>
  <c r="H76" i="1"/>
  <c r="E74" i="1"/>
  <c r="D74" i="1"/>
  <c r="AI73" i="1"/>
  <c r="H73" i="1"/>
  <c r="AI72" i="1"/>
  <c r="H72" i="1"/>
  <c r="AI71" i="1"/>
  <c r="H71" i="1"/>
  <c r="AI70" i="1"/>
  <c r="H70" i="1"/>
  <c r="AI69" i="1"/>
  <c r="H69" i="1"/>
  <c r="AI68" i="1"/>
  <c r="H68" i="1"/>
  <c r="AI67" i="1"/>
  <c r="H67" i="1"/>
  <c r="AI66" i="1"/>
  <c r="H66" i="1"/>
  <c r="AI65" i="1"/>
  <c r="H65" i="1"/>
  <c r="AI64" i="1"/>
  <c r="H64" i="1"/>
  <c r="AI63" i="1"/>
  <c r="H63" i="1"/>
  <c r="AI62" i="1"/>
  <c r="H62" i="1"/>
  <c r="AI61" i="1"/>
  <c r="AI60" i="1"/>
  <c r="H60" i="1"/>
  <c r="E58" i="1"/>
  <c r="D58" i="1"/>
  <c r="AI57" i="1"/>
  <c r="H57" i="1"/>
  <c r="AI56" i="1"/>
  <c r="H56" i="1"/>
  <c r="AI55" i="1"/>
  <c r="H55" i="1"/>
  <c r="AI54" i="1"/>
  <c r="H54" i="1"/>
  <c r="E52" i="1"/>
  <c r="D52" i="1"/>
  <c r="AI51" i="1"/>
  <c r="H51" i="1"/>
  <c r="AI50" i="1"/>
  <c r="H50" i="1"/>
  <c r="AI49" i="1"/>
  <c r="H49" i="1"/>
  <c r="AI48" i="1"/>
  <c r="H48" i="1"/>
  <c r="AI47" i="1"/>
  <c r="H47" i="1"/>
  <c r="AI46" i="1"/>
  <c r="H46" i="1"/>
  <c r="AI45" i="1"/>
  <c r="H45" i="1"/>
  <c r="AI44" i="1"/>
  <c r="H44" i="1"/>
  <c r="AI43" i="1"/>
  <c r="H43" i="1"/>
  <c r="AI42" i="1"/>
  <c r="H42" i="1"/>
  <c r="AI41" i="1"/>
  <c r="H41" i="1"/>
  <c r="AI40" i="1"/>
  <c r="H40" i="1"/>
  <c r="AI39" i="1"/>
  <c r="AI38" i="1"/>
  <c r="H38" i="1"/>
  <c r="AI37" i="1"/>
  <c r="H37" i="1"/>
  <c r="AI36" i="1"/>
  <c r="H36" i="1"/>
  <c r="E34" i="1"/>
  <c r="D34" i="1"/>
  <c r="AI33" i="1"/>
  <c r="H33" i="1"/>
  <c r="AI32" i="1"/>
  <c r="H32" i="1"/>
  <c r="AI31" i="1"/>
  <c r="H31" i="1"/>
  <c r="AI30" i="1"/>
  <c r="H30" i="1"/>
  <c r="AI29" i="1"/>
  <c r="H29" i="1"/>
  <c r="AI28" i="1"/>
  <c r="H28" i="1"/>
  <c r="AI27" i="1"/>
  <c r="H27" i="1"/>
  <c r="AI26" i="1"/>
  <c r="H26" i="1"/>
  <c r="AI25" i="1"/>
  <c r="H25" i="1"/>
  <c r="AI24" i="1"/>
  <c r="H24" i="1"/>
  <c r="AI23" i="1"/>
  <c r="H23" i="1"/>
  <c r="AI22" i="1"/>
  <c r="H22" i="1"/>
  <c r="AI21" i="1"/>
  <c r="H21" i="1"/>
  <c r="AI20" i="1"/>
  <c r="H20" i="1"/>
  <c r="AI19" i="1"/>
  <c r="H19" i="1"/>
  <c r="AI18" i="1"/>
  <c r="H18" i="1"/>
  <c r="AI17" i="1"/>
  <c r="H17" i="1"/>
  <c r="AI16" i="1"/>
  <c r="H16" i="1"/>
  <c r="AI15" i="1"/>
  <c r="H15" i="1"/>
  <c r="AI14" i="1"/>
  <c r="H14" i="1"/>
  <c r="AI13" i="1"/>
  <c r="H13" i="1"/>
  <c r="E11" i="1"/>
  <c r="D11" i="1"/>
  <c r="AI10" i="1"/>
  <c r="H10" i="1"/>
  <c r="AI9" i="1"/>
  <c r="H9" i="1"/>
  <c r="AI8" i="1"/>
  <c r="H8" i="1"/>
  <c r="AI7" i="1"/>
  <c r="AI134" i="1" s="1"/>
  <c r="H7" i="1"/>
  <c r="AI6" i="1"/>
  <c r="H6" i="1"/>
  <c r="AI5" i="1"/>
  <c r="AI136" i="1" s="1"/>
  <c r="H5" i="1"/>
  <c r="X138" i="1" l="1"/>
  <c r="AF138" i="1"/>
  <c r="H34" i="1"/>
  <c r="AI132" i="1"/>
  <c r="H97" i="1"/>
  <c r="Y138" i="1"/>
  <c r="AG138" i="1"/>
  <c r="E124" i="1"/>
  <c r="H74" i="1"/>
  <c r="AI131" i="1"/>
  <c r="H114" i="1"/>
  <c r="AA138" i="1"/>
  <c r="H52" i="1"/>
  <c r="D124" i="1"/>
  <c r="AI130" i="1"/>
  <c r="AI138" i="1" s="1"/>
  <c r="AI139" i="1" s="1"/>
  <c r="AB138" i="1"/>
  <c r="AI129" i="1"/>
  <c r="AH138" i="1"/>
  <c r="H120" i="1"/>
  <c r="AC138" i="1"/>
  <c r="Z138" i="1"/>
  <c r="H11" i="1"/>
  <c r="H124" i="1" s="1"/>
  <c r="H93" i="1"/>
  <c r="AI135" i="1"/>
  <c r="H58" i="1"/>
  <c r="AI133" i="1"/>
  <c r="D138" i="1"/>
  <c r="AD138" i="1"/>
  <c r="AC139" i="1"/>
  <c r="E125" i="1"/>
  <c r="Z139" i="1" s="1"/>
  <c r="AI124" i="1"/>
  <c r="AF139" i="1" l="1"/>
</calcChain>
</file>

<file path=xl/sharedStrings.xml><?xml version="1.0" encoding="utf-8"?>
<sst xmlns="http://schemas.openxmlformats.org/spreadsheetml/2006/main" count="1518" uniqueCount="331">
  <si>
    <t>ANNEXURE E: PROJECT PROCUREMENT PLANNING TEMPLATE: 2012/13 FINANCIAL YEAR AS AT 30 SEPTEMBER 2012</t>
  </si>
  <si>
    <t>Dpt</t>
  </si>
  <si>
    <t>Proj #</t>
  </si>
  <si>
    <t>PROJECT NAME</t>
  </si>
  <si>
    <t>Total Capital</t>
  </si>
  <si>
    <t>Total Operational</t>
  </si>
  <si>
    <t>Dept</t>
  </si>
  <si>
    <t>Project Manger</t>
  </si>
  <si>
    <t>Total Budget</t>
  </si>
  <si>
    <t>Tender Number</t>
  </si>
  <si>
    <t>Procurement Method</t>
  </si>
  <si>
    <t>TOR/Quote/ Plan Submission Date</t>
  </si>
  <si>
    <t>BSC Meeting Date</t>
  </si>
  <si>
    <t>Advert Date</t>
  </si>
  <si>
    <t>Compulsory Briefing Session</t>
  </si>
  <si>
    <t>Advert Closing Date</t>
  </si>
  <si>
    <t>BEC Meeting Date</t>
  </si>
  <si>
    <t>BAC Meeting Date</t>
  </si>
  <si>
    <t>Appointment Date</t>
  </si>
  <si>
    <t>Envisaged Date of SLA</t>
  </si>
  <si>
    <t>Implementation Date</t>
  </si>
  <si>
    <t>Procurement Process Completed</t>
  </si>
  <si>
    <t>Comments</t>
  </si>
  <si>
    <t>PROJECTED EXPENDITURE - YEAR TO DATE</t>
  </si>
  <si>
    <t>July</t>
  </si>
  <si>
    <t>August</t>
  </si>
  <si>
    <t>September</t>
  </si>
  <si>
    <t>October</t>
  </si>
  <si>
    <t>November</t>
  </si>
  <si>
    <t>December</t>
  </si>
  <si>
    <t>January</t>
  </si>
  <si>
    <t>February</t>
  </si>
  <si>
    <t>March</t>
  </si>
  <si>
    <t>April</t>
  </si>
  <si>
    <t>May</t>
  </si>
  <si>
    <t>June</t>
  </si>
  <si>
    <t>Municipal Environmental Health &amp; Environmental Management</t>
  </si>
  <si>
    <t>09</t>
  </si>
  <si>
    <t>SE003</t>
  </si>
  <si>
    <t>Development of BelaBela  landfill site</t>
  </si>
  <si>
    <t>SDCS</t>
  </si>
  <si>
    <t>Tebogo</t>
  </si>
  <si>
    <t>WDM/2012-13/11</t>
  </si>
  <si>
    <t>Tender</t>
  </si>
  <si>
    <t>8 and 10 July 2012</t>
  </si>
  <si>
    <t>3 and 4 Oct 2012</t>
  </si>
  <si>
    <t>No</t>
  </si>
  <si>
    <t>The project will be re- advertised on an open tender as proper consultation was not done with ID. This resulted in the tender not being advertised on CIDB and also without the CIDB Grading. The specifications had material technical errors.</t>
  </si>
  <si>
    <t>SE018</t>
  </si>
  <si>
    <t>Feasibility study for regional toxic landfill site (MTEF = implementation)</t>
  </si>
  <si>
    <t>John</t>
  </si>
  <si>
    <t>WDM/2012-13/16</t>
  </si>
  <si>
    <t>15 and 17 July 2012</t>
  </si>
  <si>
    <t>N/A</t>
  </si>
  <si>
    <t>The project will be re- advertised on an open tender as no service provider met the minimum requirements of tender.</t>
  </si>
  <si>
    <t>07</t>
  </si>
  <si>
    <t>SE019</t>
  </si>
  <si>
    <t>Procurement and installation of  air quality monitoring equipments</t>
  </si>
  <si>
    <t>Stanley</t>
  </si>
  <si>
    <t>WDM/2012-13/12</t>
  </si>
  <si>
    <t>The project was referred back by BAC, to BEC and project manager to reduce the scope of work and re-score.</t>
  </si>
  <si>
    <t>SE020</t>
  </si>
  <si>
    <t>Air Quality Lekgotla</t>
  </si>
  <si>
    <t>Lilly</t>
  </si>
  <si>
    <t>Quotes</t>
  </si>
  <si>
    <t>None</t>
  </si>
  <si>
    <t>SE021</t>
  </si>
  <si>
    <t>Waste &amp; Environment Lekgotla</t>
  </si>
  <si>
    <t>HW008</t>
  </si>
  <si>
    <t>World Food Day</t>
  </si>
  <si>
    <t>Disaster Management</t>
  </si>
  <si>
    <t>08</t>
  </si>
  <si>
    <t>DM025</t>
  </si>
  <si>
    <t>Disaster Risk Management Toll Free Number &amp; promotional signage (roll over)</t>
  </si>
  <si>
    <t>Disaster</t>
  </si>
  <si>
    <t>Dan</t>
  </si>
  <si>
    <t>S32 Procurement</t>
  </si>
  <si>
    <t>The landline number has been secured and awaiting Telkom's activation. Promotion of signage is awaiting approval from HOD Dept of Road and Transport.</t>
  </si>
  <si>
    <t>DM030</t>
  </si>
  <si>
    <t>Lephalale - Major Heavy Duty Pumper (roll over)</t>
  </si>
  <si>
    <t>DM020</t>
  </si>
  <si>
    <t>Review of Waterberg Disaster Risk Management Plan &amp; Framework</t>
  </si>
  <si>
    <t>Notice Board</t>
  </si>
  <si>
    <t>DM039</t>
  </si>
  <si>
    <t>4x2 Medium Mobile Command Unit (Fully equipped)</t>
  </si>
  <si>
    <t>WDM/2012-13/01</t>
  </si>
  <si>
    <t>1 and 2 Aug 2012</t>
  </si>
  <si>
    <t>The project was advertised with an MIB as a tender condition. The project manager was not clear as to the  correct documentation to be submitted. Objections from bidders were received.BAC referred it back to BEC for re-evaluation.</t>
  </si>
  <si>
    <t>DN040</t>
  </si>
  <si>
    <t>Mogalakwena - 40 army tents  &amp; 6 bales relief blankets</t>
  </si>
  <si>
    <t>WDM/2012-13/08</t>
  </si>
  <si>
    <t>DM027</t>
  </si>
  <si>
    <t>Mogalakwena - Drought Relief 2 boreholes (not 6)</t>
  </si>
  <si>
    <t>WDM/2012-13/10</t>
  </si>
  <si>
    <t>The specifications were not aligned to the budget. The project will be re-advertised.</t>
  </si>
  <si>
    <t>DM041</t>
  </si>
  <si>
    <t>Lephalale - 4x4 Major Urban Rescue Pumper &amp; equipment</t>
  </si>
  <si>
    <t>WDM/2012-13/02</t>
  </si>
  <si>
    <t>Same as DM 039</t>
  </si>
  <si>
    <t>DM029</t>
  </si>
  <si>
    <t>Lephalale - equipment (compressor &amp; scba sets)</t>
  </si>
  <si>
    <t>WDM/2012-13/09</t>
  </si>
  <si>
    <t>Lephalale Villages Witpoort - equipment (roll over)</t>
  </si>
  <si>
    <t>The project name change was done, from mobile office to lephalale fire fighting equipments. The project will be advertised on a notice board.</t>
  </si>
  <si>
    <t>Lephalale - Drought Relief 2 boreholes (not 4)</t>
  </si>
  <si>
    <t>Same as DM 027.</t>
  </si>
  <si>
    <t>DM042</t>
  </si>
  <si>
    <t>Bela Bela - 4x2 double cab RIV fully equipped</t>
  </si>
  <si>
    <t>WDM/2012-13/03</t>
  </si>
  <si>
    <t>DM040</t>
  </si>
  <si>
    <t>Thabazimbi - 20 army tents  &amp; 3 bales relief blankets</t>
  </si>
  <si>
    <t>DM015</t>
  </si>
  <si>
    <t>Thabazimbi - 1 4x4 LDV with 1 skid unit &amp; equipment (NOT 2)</t>
  </si>
  <si>
    <t>WDM/2012-13/05</t>
  </si>
  <si>
    <t>DM014</t>
  </si>
  <si>
    <t>Thabazimbi - Equipment (compressor &amp; scba sets)</t>
  </si>
  <si>
    <t>Thabazimbi - Equipment (roll over)</t>
  </si>
  <si>
    <t>The project was referred back to BEC for re-evaluation.</t>
  </si>
  <si>
    <t>DM043</t>
  </si>
  <si>
    <t>Mookgophong - Medium Bush Pumper &amp; equipment</t>
  </si>
  <si>
    <t>WDM/2012-13/04</t>
  </si>
  <si>
    <t>DM044</t>
  </si>
  <si>
    <t>Modimolle - 1 (not 3) 4x4 LDVs with skid units</t>
  </si>
  <si>
    <t>DM045</t>
  </si>
  <si>
    <t>Modimolle - Heavy Duty foam canon trailer</t>
  </si>
  <si>
    <t>WDM/2012-13/07</t>
  </si>
  <si>
    <t>DM006</t>
  </si>
  <si>
    <t>Modimolle - Equipment (compressor &amp; scba sets)</t>
  </si>
  <si>
    <t>Modimolle - Equipment (roll over)</t>
  </si>
  <si>
    <t>Same as DM 014</t>
  </si>
  <si>
    <t>DM046</t>
  </si>
  <si>
    <t>Modimolle - Refurbishment of Iveco Truck</t>
  </si>
  <si>
    <t>WDM/2012-13/06</t>
  </si>
  <si>
    <t>Local Economic Development &amp; Tourism</t>
  </si>
  <si>
    <t>04</t>
  </si>
  <si>
    <t>UE040</t>
  </si>
  <si>
    <t>WEDA (roll over)</t>
  </si>
  <si>
    <t>PED</t>
  </si>
  <si>
    <t>Michael</t>
  </si>
  <si>
    <t>Ongoing</t>
  </si>
  <si>
    <t>UE047</t>
  </si>
  <si>
    <t>Bela Bela Flea market (Roll over)</t>
  </si>
  <si>
    <t>Matete</t>
  </si>
  <si>
    <t>20 and 22 May 2012</t>
  </si>
  <si>
    <t>?</t>
  </si>
  <si>
    <t>The evaluation report will be submitted in the BAC meeting of 7 Nov 2012.</t>
  </si>
  <si>
    <t>UE031</t>
  </si>
  <si>
    <t>Co-ordination of district wide LED</t>
  </si>
  <si>
    <t>UE038</t>
  </si>
  <si>
    <t>Tourism (see below)</t>
  </si>
  <si>
    <t>-   Getaway Show</t>
  </si>
  <si>
    <t>-   Tourism Month Celebrations</t>
  </si>
  <si>
    <t>-   Mabatlane Wildlife Festival</t>
  </si>
  <si>
    <t>-   Youth Development in Tourism</t>
  </si>
  <si>
    <t>-   Marula Festival</t>
  </si>
  <si>
    <t>-   Tourism Indaba</t>
  </si>
  <si>
    <t>-   Career Expo</t>
  </si>
  <si>
    <t>-   Publications &amp; Brochures</t>
  </si>
  <si>
    <t>-   Local Tourism Association Support</t>
  </si>
  <si>
    <t>Waterberg Biosphere Meander Reserve</t>
  </si>
  <si>
    <t>Waterberg Biosphere Meander Reserve (roll over LEDET grant)</t>
  </si>
  <si>
    <t>Betty</t>
  </si>
  <si>
    <t>BAC item cofunding</t>
  </si>
  <si>
    <t>UE-43</t>
  </si>
  <si>
    <t>Modimolle Security Cameras</t>
  </si>
  <si>
    <t>Municipal Roads &amp; Stormwater</t>
  </si>
  <si>
    <t>05</t>
  </si>
  <si>
    <t>RS041</t>
  </si>
  <si>
    <t>Completion of Streets in Mahwelereng (roll over)</t>
  </si>
  <si>
    <t xml:space="preserve">ID </t>
  </si>
  <si>
    <t>Jacky</t>
  </si>
  <si>
    <t>Yes</t>
  </si>
  <si>
    <t>RS040</t>
  </si>
  <si>
    <t>Completion of Bela Bela Street Paving</t>
  </si>
  <si>
    <t>Bernice</t>
  </si>
  <si>
    <t>RS042</t>
  </si>
  <si>
    <t>Upgrading of streets in Marapong Township</t>
  </si>
  <si>
    <t>WDM/2012-13/14</t>
  </si>
  <si>
    <t>RS043</t>
  </si>
  <si>
    <t>Upgrading of streets in Regorogile Township</t>
  </si>
  <si>
    <t>WDM/2012-13/15</t>
  </si>
  <si>
    <t>Municipal Support &amp; Institutional Development</t>
  </si>
  <si>
    <t>03</t>
  </si>
  <si>
    <t>IN042</t>
  </si>
  <si>
    <t>Procurement of Diesel Generator (roll over)</t>
  </si>
  <si>
    <t>CSSS</t>
  </si>
  <si>
    <t>IN017</t>
  </si>
  <si>
    <t>Procurement of movable assets (see below)</t>
  </si>
  <si>
    <t>-  Institutional requests</t>
  </si>
  <si>
    <t>Maureen</t>
  </si>
  <si>
    <t>The project is implemented on a need basis.</t>
  </si>
  <si>
    <t>-  23 seater minibus</t>
  </si>
  <si>
    <t>Phineas</t>
  </si>
  <si>
    <t>-  Procurement of municipal pool vehicles</t>
  </si>
  <si>
    <t>Procurement of movable assets (roll over)</t>
  </si>
  <si>
    <t>IN021</t>
  </si>
  <si>
    <t>Procurement of IT equipment</t>
  </si>
  <si>
    <t>Keoma</t>
  </si>
  <si>
    <t>Procurement of IT equipment (roll over)</t>
  </si>
  <si>
    <t>IN044</t>
  </si>
  <si>
    <t>District Wide procurement of IT equipment to be VOIP compatible</t>
  </si>
  <si>
    <t>02</t>
  </si>
  <si>
    <t>IN024</t>
  </si>
  <si>
    <t>PMS</t>
  </si>
  <si>
    <t>Limited Bidding</t>
  </si>
  <si>
    <t>IN027</t>
  </si>
  <si>
    <t>District Wide Integrated Financial Management Systems</t>
  </si>
  <si>
    <t>IN043</t>
  </si>
  <si>
    <t>Installation of WDM CCTV Cameras - MDC &amp; Abattoir</t>
  </si>
  <si>
    <t>IN045</t>
  </si>
  <si>
    <t>District Wide Audit System</t>
  </si>
  <si>
    <t>IN046</t>
  </si>
  <si>
    <t>Installation of new lift in WDM Head Office Building</t>
  </si>
  <si>
    <t>Communicity Participation &amp; Good Governance</t>
  </si>
  <si>
    <t>06</t>
  </si>
  <si>
    <t>CO009</t>
  </si>
  <si>
    <t>Communication</t>
  </si>
  <si>
    <t>OEM</t>
  </si>
  <si>
    <t>Pat</t>
  </si>
  <si>
    <t>CO013</t>
  </si>
  <si>
    <t>Production of Diaries for Cllrs &amp; Traditional Leaders</t>
  </si>
  <si>
    <t>CO011</t>
  </si>
  <si>
    <t>District IDP Public Participation Programme - EMO</t>
  </si>
  <si>
    <t>Peter</t>
  </si>
  <si>
    <t>CO012</t>
  </si>
  <si>
    <t>District IDP Strategic Planning Programme - MMO</t>
  </si>
  <si>
    <t>OMM</t>
  </si>
  <si>
    <t>Philemon</t>
  </si>
  <si>
    <t>CO014</t>
  </si>
  <si>
    <t>Learning &amp; sharing (twinning agreement)</t>
  </si>
  <si>
    <t>CO016</t>
  </si>
  <si>
    <t>Gender Programs</t>
  </si>
  <si>
    <t>new</t>
  </si>
  <si>
    <t>Senior Citizens</t>
  </si>
  <si>
    <t>CO017</t>
  </si>
  <si>
    <t>HIV/AIDS Awareness Programs</t>
  </si>
  <si>
    <t>CO018</t>
  </si>
  <si>
    <t>People with Disability Programs</t>
  </si>
  <si>
    <t>CO019</t>
  </si>
  <si>
    <t>Youth Programs</t>
  </si>
  <si>
    <t>Joseph</t>
  </si>
  <si>
    <t>CO020</t>
  </si>
  <si>
    <t>Anti-fraud helpline</t>
  </si>
  <si>
    <t>Malose</t>
  </si>
  <si>
    <t>CO024</t>
  </si>
  <si>
    <t>Batho Pele Programme</t>
  </si>
  <si>
    <t>CO028</t>
  </si>
  <si>
    <t>Farm Workers Empowerment</t>
  </si>
  <si>
    <t>CO029</t>
  </si>
  <si>
    <t>Domestic Workers Empowerment</t>
  </si>
  <si>
    <t>CO030</t>
  </si>
  <si>
    <t>Back to School Campaign</t>
  </si>
  <si>
    <t>CO031</t>
  </si>
  <si>
    <t>Mandela Day Celebration</t>
  </si>
  <si>
    <t>CO032</t>
  </si>
  <si>
    <t>Children</t>
  </si>
  <si>
    <t>Land</t>
  </si>
  <si>
    <t>LA012</t>
  </si>
  <si>
    <t>CBD Development Plan Lephalale</t>
  </si>
  <si>
    <t>12 and 14 Aug  2012</t>
  </si>
  <si>
    <t>LA007</t>
  </si>
  <si>
    <t>Review of Spatial Development Framework</t>
  </si>
  <si>
    <t>Sports, Arts &amp; Culture</t>
  </si>
  <si>
    <t>SC012</t>
  </si>
  <si>
    <t>Executive Mayor's Marathon</t>
  </si>
  <si>
    <t>CO-22</t>
  </si>
  <si>
    <t>Golf &amp; Life Skills Development for Youth</t>
  </si>
  <si>
    <t>SC010</t>
  </si>
  <si>
    <t>Women in Sport</t>
  </si>
  <si>
    <t>SC013</t>
  </si>
  <si>
    <t>Mayoral Golf Classic</t>
  </si>
  <si>
    <t>SC014</t>
  </si>
  <si>
    <t>Disability Sport</t>
  </si>
  <si>
    <t>SC009</t>
  </si>
  <si>
    <t>Sport Development( Olympics)</t>
  </si>
  <si>
    <t>CO015</t>
  </si>
  <si>
    <t>Coordination of Moral Regeneration</t>
  </si>
  <si>
    <t>CO033</t>
  </si>
  <si>
    <t>Heritage Celebration</t>
  </si>
  <si>
    <t>CO034</t>
  </si>
  <si>
    <t>Traditional Leadership development Programme</t>
  </si>
  <si>
    <t>Water &amp; Sanitation</t>
  </si>
  <si>
    <t>SA033</t>
  </si>
  <si>
    <t>Provision of household VIP sanitation at Lephalale and Mogalakwena</t>
  </si>
  <si>
    <t>SA031</t>
  </si>
  <si>
    <t>Northam Sewer Extension 5</t>
  </si>
  <si>
    <t>SA032</t>
  </si>
  <si>
    <t>Mookgophong Township Sewer Connection</t>
  </si>
  <si>
    <t>WDM/2011-12/31</t>
  </si>
  <si>
    <t>This information relates to the appointment of a consultants.</t>
  </si>
  <si>
    <t>Mookgophong Township Sewer Connection (roll over)</t>
  </si>
  <si>
    <t>Electricity</t>
  </si>
  <si>
    <t>EL006</t>
  </si>
  <si>
    <t>ESCOM Electricity upgrade - co-funding in Modimolle</t>
  </si>
  <si>
    <t>Funds were transferred to Modimolle Local Municipality on 24 Aug 2012.</t>
  </si>
  <si>
    <t>EL008</t>
  </si>
  <si>
    <t>Electricity upgrade - co-funding in Lephalale</t>
  </si>
  <si>
    <t>Funds were transferred to Lephalale Local Municipality on 26 Oct 2012.</t>
  </si>
  <si>
    <t>EL009</t>
  </si>
  <si>
    <t>Electricity upgrade - co-funding in Bela Bela</t>
  </si>
  <si>
    <t>Funds were transferred to Bela-Bela Local Municipality on 26 Oct 2012.</t>
  </si>
  <si>
    <t>EL010</t>
  </si>
  <si>
    <t>Upgrade of Ga-Seleka drop in center</t>
  </si>
  <si>
    <t>Abattoir</t>
  </si>
  <si>
    <t>UE029</t>
  </si>
  <si>
    <t>Upgrade of the abattoir (roll over)</t>
  </si>
  <si>
    <t>Various service providers were appointed on 8 Oct 2012 because the SLA with  service provider who was appointed through open tender was terminated due to poor performance.</t>
  </si>
  <si>
    <t>Total</t>
  </si>
  <si>
    <t>IDP 12/13 Expenditure per Department:</t>
  </si>
  <si>
    <t>001</t>
  </si>
  <si>
    <t>CFO</t>
  </si>
  <si>
    <t>002</t>
  </si>
  <si>
    <t>MM</t>
  </si>
  <si>
    <t>003</t>
  </si>
  <si>
    <t>MCSSS</t>
  </si>
  <si>
    <t>004</t>
  </si>
  <si>
    <t>MPED</t>
  </si>
  <si>
    <t>005</t>
  </si>
  <si>
    <t>MID</t>
  </si>
  <si>
    <t>006</t>
  </si>
  <si>
    <t>MEMO</t>
  </si>
  <si>
    <t>007</t>
  </si>
  <si>
    <t>MSDCS</t>
  </si>
  <si>
    <t>008</t>
  </si>
  <si>
    <t>009</t>
  </si>
  <si>
    <t>Health</t>
  </si>
  <si>
    <t>020</t>
  </si>
  <si>
    <t>Total per dpt</t>
  </si>
  <si>
    <t>Quarterly spending targets</t>
  </si>
  <si>
    <t>12/13 original IDP</t>
  </si>
  <si>
    <t>11/12 Roll Over</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</si>
</sst>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 #,##0.00_ ;_ * \-#,##0.00_ ;_ * &quot;-&quot;??_ ;_ @_ "/>
    <numFmt numFmtId="164" formatCode="_(* #,##0.00_);_(* \(#,##0.00\);_(* &quot;-&quot;??_);_(@_)"/>
    <numFmt numFmtId="165" formatCode="_ * #,##0_ ;_ * \-#,##0_ ;_ * &quot;-&quot;??_ ;_ @_ "/>
    <numFmt numFmtId="166" formatCode="[$-409]d\-mmm\-yy;@"/>
    <numFmt numFmtId="167" formatCode="_(&quot;R&quot;* #,##0.00_);_(&quot;R&quot;* \(#,##0.00\);_(&quot;R&quot;* &quot;-&quot;??_);_(@_)"/>
  </numFmts>
  <fonts count="14"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b/>
      <sz val="11"/>
      <name val="Calibri"/>
      <family val="2"/>
      <scheme val="minor"/>
    </font>
    <font>
      <b/>
      <sz val="10"/>
      <color theme="1"/>
      <name val="Calibri"/>
      <family val="2"/>
      <scheme val="minor"/>
    </font>
    <font>
      <b/>
      <sz val="16"/>
      <name val="Calibri"/>
      <family val="2"/>
      <scheme val="minor"/>
    </font>
    <font>
      <sz val="9"/>
      <name val="Calibri"/>
      <family val="2"/>
      <scheme val="minor"/>
    </font>
    <font>
      <b/>
      <sz val="9"/>
      <name val="Calibri"/>
      <family val="2"/>
      <scheme val="minor"/>
    </font>
    <font>
      <sz val="10"/>
      <name val="Calibri"/>
      <family val="2"/>
      <scheme val="minor"/>
    </font>
    <font>
      <sz val="10"/>
      <color rgb="FFFF0000"/>
      <name val="Calibri"/>
      <family val="2"/>
      <scheme val="minor"/>
    </font>
    <font>
      <b/>
      <sz val="10"/>
      <name val="Calibri"/>
      <family val="2"/>
      <scheme val="minor"/>
    </font>
    <font>
      <sz val="10"/>
      <color theme="1"/>
      <name val="Calibri"/>
      <family val="2"/>
      <scheme val="minor"/>
    </font>
    <font>
      <b/>
      <u/>
      <sz val="12"/>
      <name val="Calibri"/>
      <family val="2"/>
      <scheme val="minor"/>
    </font>
  </fonts>
  <fills count="8">
    <fill>
      <patternFill patternType="none"/>
    </fill>
    <fill>
      <patternFill patternType="gray125"/>
    </fill>
    <fill>
      <patternFill patternType="solid">
        <fgColor theme="8" tint="0.59999389629810485"/>
        <bgColor indexed="64"/>
      </patternFill>
    </fill>
    <fill>
      <patternFill patternType="solid">
        <fgColor rgb="FFB6DDE8"/>
        <bgColor indexed="64"/>
      </patternFill>
    </fill>
    <fill>
      <patternFill patternType="solid">
        <fgColor theme="0" tint="-0.249977111117893"/>
        <bgColor indexed="64"/>
      </patternFill>
    </fill>
    <fill>
      <patternFill patternType="solid">
        <fgColor theme="3" tint="0.79998168889431442"/>
        <bgColor indexed="64"/>
      </patternFill>
    </fill>
    <fill>
      <patternFill patternType="solid">
        <fgColor rgb="FFCCFFFF"/>
        <bgColor indexed="64"/>
      </patternFill>
    </fill>
    <fill>
      <patternFill patternType="solid">
        <fgColor rgb="FFFFFF00"/>
        <bgColor indexed="64"/>
      </patternFill>
    </fill>
  </fills>
  <borders count="35">
    <border>
      <left/>
      <right/>
      <top/>
      <bottom/>
      <diagonal/>
    </border>
    <border>
      <left/>
      <right/>
      <top/>
      <bottom style="double">
        <color indexed="23"/>
      </bottom>
      <diagonal/>
    </border>
    <border>
      <left style="double">
        <color indexed="23"/>
      </left>
      <right style="double">
        <color indexed="23"/>
      </right>
      <top style="double">
        <color indexed="23"/>
      </top>
      <bottom style="double">
        <color indexed="23"/>
      </bottom>
      <diagonal/>
    </border>
    <border>
      <left style="double">
        <color indexed="23"/>
      </left>
      <right style="double">
        <color indexed="23"/>
      </right>
      <top style="double">
        <color indexed="23"/>
      </top>
      <bottom/>
      <diagonal/>
    </border>
    <border>
      <left style="double">
        <color indexed="23"/>
      </left>
      <right/>
      <top style="double">
        <color rgb="FF808080"/>
      </top>
      <bottom style="double">
        <color rgb="FF808080"/>
      </bottom>
      <diagonal/>
    </border>
    <border>
      <left/>
      <right/>
      <top style="double">
        <color rgb="FF808080"/>
      </top>
      <bottom style="double">
        <color rgb="FF808080"/>
      </bottom>
      <diagonal/>
    </border>
    <border>
      <left/>
      <right style="double">
        <color indexed="23"/>
      </right>
      <top style="double">
        <color rgb="FF808080"/>
      </top>
      <bottom style="double">
        <color rgb="FF808080"/>
      </bottom>
      <diagonal/>
    </border>
    <border>
      <left style="double">
        <color indexed="23"/>
      </left>
      <right style="double">
        <color indexed="23"/>
      </right>
      <top/>
      <bottom/>
      <diagonal/>
    </border>
    <border>
      <left style="double">
        <color rgb="FF808080"/>
      </left>
      <right style="double">
        <color rgb="FF808080"/>
      </right>
      <top/>
      <bottom style="double">
        <color rgb="FF808080"/>
      </bottom>
      <diagonal/>
    </border>
    <border>
      <left/>
      <right style="double">
        <color rgb="FF808080"/>
      </right>
      <top/>
      <bottom style="double">
        <color rgb="FF808080"/>
      </bottom>
      <diagonal/>
    </border>
    <border>
      <left style="thin">
        <color theme="0" tint="-0.24994659260841701"/>
      </left>
      <right/>
      <top style="thin">
        <color theme="0" tint="-0.34998626667073579"/>
      </top>
      <bottom style="thin">
        <color theme="0" tint="-0.34998626667073579"/>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double">
        <color indexed="23"/>
      </right>
      <top style="double">
        <color indexed="23"/>
      </top>
      <bottom style="double">
        <color indexed="23"/>
      </bottom>
      <diagonal/>
    </border>
    <border>
      <left style="thin">
        <color theme="0" tint="-0.24994659260841701"/>
      </left>
      <right style="thin">
        <color theme="0" tint="-0.24994659260841701"/>
      </right>
      <top style="thin">
        <color theme="0" tint="-0.34998626667073579"/>
      </top>
      <bottom style="thin">
        <color theme="0" tint="-0.34998626667073579"/>
      </bottom>
      <diagonal/>
    </border>
    <border>
      <left/>
      <right style="thin">
        <color theme="0" tint="-0.24994659260841701"/>
      </right>
      <top/>
      <bottom/>
      <diagonal/>
    </border>
    <border>
      <left style="thin">
        <color theme="0" tint="-0.14993743705557422"/>
      </left>
      <right/>
      <top style="thin">
        <color theme="0" tint="-0.14993743705557422"/>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right/>
      <top/>
      <bottom style="thin">
        <color theme="0" tint="-0.34998626667073579"/>
      </bottom>
      <diagonal/>
    </border>
    <border>
      <left style="thin">
        <color theme="0" tint="-0.24994659260841701"/>
      </left>
      <right/>
      <top style="thin">
        <color theme="0" tint="-0.24994659260841701"/>
      </top>
      <bottom style="thin">
        <color theme="0" tint="-0.34998626667073579"/>
      </bottom>
      <diagonal/>
    </border>
    <border>
      <left style="thin">
        <color theme="0" tint="-0.24994659260841701"/>
      </left>
      <right style="thin">
        <color theme="0" tint="-0.24994659260841701"/>
      </right>
      <top/>
      <bottom style="thin">
        <color theme="0" tint="-0.34998626667073579"/>
      </bottom>
      <diagonal/>
    </border>
    <border>
      <left style="thin">
        <color theme="0" tint="-0.24994659260841701"/>
      </left>
      <right style="thin">
        <color theme="0" tint="-0.24994659260841701"/>
      </right>
      <top/>
      <bottom/>
      <diagonal/>
    </border>
    <border>
      <left style="thin">
        <color theme="0" tint="-0.24994659260841701"/>
      </left>
      <right/>
      <top/>
      <bottom/>
      <diagonal/>
    </border>
    <border>
      <left style="thin">
        <color theme="0" tint="-0.24994659260841701"/>
      </left>
      <right style="double">
        <color indexed="23"/>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34998626667073579"/>
      </top>
      <bottom/>
      <diagonal/>
    </border>
    <border>
      <left/>
      <right/>
      <top style="thin">
        <color theme="0" tint="-0.34998626667073579"/>
      </top>
      <bottom style="thin">
        <color theme="0" tint="-0.34998626667073579"/>
      </bottom>
      <diagonal/>
    </border>
    <border>
      <left/>
      <right/>
      <top style="thin">
        <color theme="0" tint="-0.34998626667073579"/>
      </top>
      <bottom/>
      <diagonal/>
    </border>
    <border>
      <left/>
      <right/>
      <top/>
      <bottom style="medium">
        <color indexed="64"/>
      </bottom>
      <diagonal/>
    </border>
    <border>
      <left/>
      <right style="medium">
        <color indexed="64"/>
      </right>
      <top/>
      <bottom style="medium">
        <color indexed="64"/>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top/>
      <bottom/>
      <diagonal/>
    </border>
    <border>
      <left style="thin">
        <color theme="0" tint="-0.34998626667073579"/>
      </left>
      <right/>
      <top style="thin">
        <color theme="0" tint="-0.34998626667073579"/>
      </top>
      <bottom/>
      <diagonal/>
    </border>
    <border>
      <left style="double">
        <color indexed="23"/>
      </left>
      <right style="double">
        <color indexed="23"/>
      </right>
      <top/>
      <bottom style="double">
        <color indexed="23"/>
      </bottom>
      <diagonal/>
    </border>
  </borders>
  <cellStyleXfs count="11">
    <xf numFmtId="0" fontId="0" fillId="0" borderId="0"/>
    <xf numFmtId="164" fontId="1" fillId="0" borderId="0" applyFont="0" applyFill="0" applyBorder="0" applyAlignment="0" applyProtection="0"/>
    <xf numFmtId="9" fontId="1" fillId="0" borderId="0" applyFont="0" applyFill="0" applyBorder="0" applyAlignment="0" applyProtection="0"/>
    <xf numFmtId="43"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0" fontId="3" fillId="0" borderId="0" applyFont="0" applyFill="0" applyBorder="0" applyAlignment="0" applyProtection="0"/>
    <xf numFmtId="167" fontId="3" fillId="0" borderId="0" applyFont="0" applyFill="0" applyBorder="0" applyAlignment="0" applyProtection="0"/>
    <xf numFmtId="0" fontId="3" fillId="0" borderId="0"/>
    <xf numFmtId="0" fontId="3" fillId="0" borderId="0"/>
    <xf numFmtId="0" fontId="3" fillId="0" borderId="0"/>
  </cellStyleXfs>
  <cellXfs count="149">
    <xf numFmtId="0" fontId="0" fillId="0" borderId="0" xfId="0"/>
    <xf numFmtId="0" fontId="2" fillId="0" borderId="10" xfId="0" applyFont="1" applyBorder="1" applyAlignment="1">
      <alignment horizontal="center" vertical="center"/>
    </xf>
    <xf numFmtId="0" fontId="4" fillId="4" borderId="0" xfId="0" applyFont="1" applyFill="1" applyBorder="1" applyAlignment="1">
      <alignment horizontal="left" vertical="center" wrapText="1"/>
    </xf>
    <xf numFmtId="166" fontId="4" fillId="4" borderId="0" xfId="0" applyNumberFormat="1" applyFont="1" applyFill="1" applyBorder="1" applyAlignment="1">
      <alignment horizontal="left" vertical="center" wrapText="1"/>
    </xf>
    <xf numFmtId="0" fontId="4" fillId="4" borderId="0" xfId="0" applyNumberFormat="1" applyFont="1" applyFill="1" applyBorder="1" applyAlignment="1">
      <alignment horizontal="left" vertical="center" wrapText="1"/>
    </xf>
    <xf numFmtId="0" fontId="2" fillId="0" borderId="17" xfId="0" applyFont="1" applyFill="1" applyBorder="1" applyAlignment="1">
      <alignment horizontal="center" vertical="center"/>
    </xf>
    <xf numFmtId="0" fontId="2" fillId="4" borderId="0" xfId="0" applyFont="1" applyFill="1" applyBorder="1" applyAlignment="1">
      <alignment horizontal="left" vertical="center" wrapText="1"/>
    </xf>
    <xf numFmtId="166" fontId="2" fillId="4" borderId="0" xfId="0" applyNumberFormat="1" applyFont="1" applyFill="1" applyBorder="1" applyAlignment="1">
      <alignment horizontal="left" vertical="center" wrapText="1"/>
    </xf>
    <xf numFmtId="0" fontId="2" fillId="4" borderId="0" xfId="0" applyNumberFormat="1" applyFont="1" applyFill="1" applyBorder="1" applyAlignment="1">
      <alignment horizontal="left" vertical="center" wrapText="1"/>
    </xf>
    <xf numFmtId="0" fontId="2" fillId="0" borderId="21" xfId="0" applyFont="1" applyFill="1" applyBorder="1" applyAlignment="1">
      <alignment horizontal="center" vertical="center"/>
    </xf>
    <xf numFmtId="0" fontId="2" fillId="4" borderId="0" xfId="0" applyFont="1" applyFill="1" applyBorder="1" applyAlignment="1">
      <alignment horizontal="left" vertical="top" wrapText="1"/>
    </xf>
    <xf numFmtId="166" fontId="2" fillId="4" borderId="0" xfId="0" applyNumberFormat="1" applyFont="1" applyFill="1" applyBorder="1" applyAlignment="1">
      <alignment horizontal="left" vertical="top" wrapText="1"/>
    </xf>
    <xf numFmtId="0" fontId="2" fillId="4" borderId="0" xfId="0" applyNumberFormat="1" applyFont="1" applyFill="1" applyBorder="1" applyAlignment="1">
      <alignment horizontal="left" vertical="top" wrapText="1"/>
    </xf>
    <xf numFmtId="0" fontId="2" fillId="0" borderId="24" xfId="0" applyFont="1" applyBorder="1" applyAlignment="1">
      <alignment horizontal="center" vertical="center"/>
    </xf>
    <xf numFmtId="0" fontId="2" fillId="0" borderId="24" xfId="0" applyFont="1" applyFill="1" applyBorder="1" applyAlignment="1">
      <alignment horizontal="center" vertical="center"/>
    </xf>
    <xf numFmtId="0" fontId="2" fillId="0" borderId="27" xfId="0" applyFont="1" applyBorder="1" applyAlignment="1">
      <alignment horizontal="center" vertical="center"/>
    </xf>
    <xf numFmtId="0" fontId="2" fillId="0" borderId="31" xfId="0" applyFont="1" applyFill="1" applyBorder="1" applyAlignment="1">
      <alignment horizontal="center" vertical="center"/>
    </xf>
    <xf numFmtId="0" fontId="2" fillId="0" borderId="31" xfId="0" applyFont="1" applyBorder="1" applyAlignment="1">
      <alignment horizontal="center" vertical="center"/>
    </xf>
    <xf numFmtId="165" fontId="5" fillId="0" borderId="0" xfId="1" applyNumberFormat="1" applyFont="1" applyFill="1" applyBorder="1"/>
    <xf numFmtId="165" fontId="5" fillId="0" borderId="0" xfId="1" applyNumberFormat="1" applyFont="1" applyFill="1" applyBorder="1" applyAlignment="1">
      <alignment wrapText="1"/>
    </xf>
    <xf numFmtId="166" fontId="5" fillId="0" borderId="0" xfId="1" applyNumberFormat="1" applyFont="1" applyFill="1" applyBorder="1"/>
    <xf numFmtId="0" fontId="5" fillId="0" borderId="0" xfId="1" applyNumberFormat="1" applyFont="1" applyFill="1" applyBorder="1" applyAlignment="1">
      <alignment horizontal="left"/>
    </xf>
    <xf numFmtId="0" fontId="2" fillId="4" borderId="11" xfId="0" applyFont="1" applyFill="1" applyBorder="1" applyAlignment="1">
      <alignment horizontal="left" vertical="top" wrapText="1"/>
    </xf>
    <xf numFmtId="0" fontId="2" fillId="4" borderId="12" xfId="0" applyFont="1" applyFill="1" applyBorder="1" applyAlignment="1">
      <alignment horizontal="left" vertical="top" wrapText="1"/>
    </xf>
    <xf numFmtId="0" fontId="2" fillId="4" borderId="13" xfId="0" applyFont="1" applyFill="1" applyBorder="1" applyAlignment="1">
      <alignment horizontal="left" vertical="top" wrapText="1"/>
    </xf>
    <xf numFmtId="0" fontId="2" fillId="4" borderId="29" xfId="0" applyFont="1" applyFill="1" applyBorder="1" applyAlignment="1">
      <alignment horizontal="left" vertical="top" wrapText="1"/>
    </xf>
    <xf numFmtId="0" fontId="2" fillId="4" borderId="30" xfId="0" applyFont="1" applyFill="1" applyBorder="1" applyAlignment="1">
      <alignment horizontal="left" vertical="top" wrapText="1"/>
    </xf>
    <xf numFmtId="0" fontId="4" fillId="4" borderId="11" xfId="0" applyFont="1" applyFill="1" applyBorder="1" applyAlignment="1">
      <alignment horizontal="left" vertical="center" wrapText="1"/>
    </xf>
    <xf numFmtId="0" fontId="4" fillId="4" borderId="12" xfId="0" applyFont="1" applyFill="1" applyBorder="1" applyAlignment="1">
      <alignment horizontal="left" vertical="center" wrapText="1"/>
    </xf>
    <xf numFmtId="0" fontId="4" fillId="4" borderId="13" xfId="0" applyFont="1" applyFill="1" applyBorder="1" applyAlignment="1">
      <alignment horizontal="left" vertical="center" wrapText="1"/>
    </xf>
    <xf numFmtId="0" fontId="2" fillId="4" borderId="11" xfId="0" applyFont="1" applyFill="1" applyBorder="1" applyAlignment="1">
      <alignment horizontal="left" vertical="center" wrapText="1"/>
    </xf>
    <xf numFmtId="0" fontId="2" fillId="4" borderId="12" xfId="0" applyFont="1" applyFill="1" applyBorder="1" applyAlignment="1">
      <alignment horizontal="left" vertical="center" wrapText="1"/>
    </xf>
    <xf numFmtId="0" fontId="2" fillId="4" borderId="13" xfId="0" applyFont="1" applyFill="1" applyBorder="1" applyAlignment="1">
      <alignment horizontal="left" vertical="center" wrapText="1"/>
    </xf>
    <xf numFmtId="49" fontId="6" fillId="0" borderId="1" xfId="0" applyNumberFormat="1" applyFont="1" applyBorder="1" applyAlignment="1">
      <alignment horizontal="center" vertical="center" wrapText="1"/>
    </xf>
    <xf numFmtId="0" fontId="7" fillId="0" borderId="0" xfId="0" applyFont="1" applyAlignment="1">
      <alignment horizontal="center" vertical="center" wrapText="1"/>
    </xf>
    <xf numFmtId="0" fontId="7" fillId="0" borderId="0" xfId="0" applyFont="1" applyFill="1" applyAlignment="1">
      <alignment horizontal="center" vertical="center" wrapText="1"/>
    </xf>
    <xf numFmtId="49" fontId="8" fillId="2" borderId="2" xfId="0" applyNumberFormat="1" applyFont="1" applyFill="1" applyBorder="1" applyAlignment="1">
      <alignment horizontal="center" vertical="center" wrapText="1"/>
    </xf>
    <xf numFmtId="165" fontId="8" fillId="2" borderId="3" xfId="3" applyNumberFormat="1" applyFont="1" applyFill="1" applyBorder="1" applyAlignment="1">
      <alignment horizontal="center" vertical="center" wrapText="1"/>
    </xf>
    <xf numFmtId="166" fontId="8" fillId="2" borderId="3" xfId="3" applyNumberFormat="1" applyFont="1" applyFill="1" applyBorder="1" applyAlignment="1">
      <alignment horizontal="center" vertical="center" wrapText="1"/>
    </xf>
    <xf numFmtId="0" fontId="8" fillId="2" borderId="3" xfId="3" applyNumberFormat="1" applyFont="1" applyFill="1" applyBorder="1" applyAlignment="1">
      <alignment horizontal="left" vertical="center" wrapText="1"/>
    </xf>
    <xf numFmtId="0" fontId="8" fillId="3" borderId="4"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8" fillId="0" borderId="0" xfId="0" applyFont="1" applyAlignment="1">
      <alignment horizontal="center" vertical="center" wrapText="1"/>
    </xf>
    <xf numFmtId="0" fontId="8" fillId="2" borderId="7" xfId="0" applyFont="1" applyFill="1" applyBorder="1" applyAlignment="1">
      <alignment horizontal="center" vertical="center" wrapText="1"/>
    </xf>
    <xf numFmtId="166" fontId="8" fillId="2" borderId="7" xfId="0" applyNumberFormat="1" applyFont="1" applyFill="1" applyBorder="1" applyAlignment="1">
      <alignment horizontal="center" vertical="center" wrapText="1"/>
    </xf>
    <xf numFmtId="0" fontId="8" fillId="2" borderId="7" xfId="0" applyNumberFormat="1" applyFont="1" applyFill="1" applyBorder="1" applyAlignment="1">
      <alignment horizontal="left" vertical="center" wrapText="1"/>
    </xf>
    <xf numFmtId="0" fontId="8" fillId="3" borderId="8" xfId="0" applyFont="1" applyFill="1" applyBorder="1" applyAlignment="1">
      <alignment horizontal="center" vertical="center" wrapText="1"/>
    </xf>
    <xf numFmtId="0" fontId="8" fillId="3" borderId="9" xfId="0" applyFont="1" applyFill="1" applyBorder="1" applyAlignment="1">
      <alignment horizontal="center" vertical="center" wrapText="1"/>
    </xf>
    <xf numFmtId="165" fontId="9" fillId="0" borderId="14" xfId="3" applyNumberFormat="1" applyFont="1" applyFill="1" applyBorder="1" applyAlignment="1">
      <alignment horizontal="center" vertical="center" wrapText="1"/>
    </xf>
    <xf numFmtId="165" fontId="9" fillId="0" borderId="2" xfId="3" applyNumberFormat="1" applyFont="1" applyFill="1" applyBorder="1" applyAlignment="1">
      <alignment horizontal="center" vertical="center" wrapText="1"/>
    </xf>
    <xf numFmtId="165" fontId="10" fillId="0" borderId="2" xfId="3" applyNumberFormat="1" applyFont="1" applyFill="1" applyBorder="1" applyAlignment="1">
      <alignment horizontal="center" vertical="center" wrapText="1"/>
    </xf>
    <xf numFmtId="0" fontId="9" fillId="0" borderId="15" xfId="0" quotePrefix="1" applyFont="1" applyFill="1" applyBorder="1" applyAlignment="1">
      <alignment horizontal="center" vertical="center"/>
    </xf>
    <xf numFmtId="0" fontId="9" fillId="0" borderId="15" xfId="0" applyFont="1" applyFill="1" applyBorder="1" applyAlignment="1">
      <alignment horizontal="center" vertical="center"/>
    </xf>
    <xf numFmtId="0" fontId="9" fillId="0" borderId="15" xfId="0" applyFont="1" applyFill="1" applyBorder="1" applyAlignment="1">
      <alignment horizontal="left" vertical="center" wrapText="1"/>
    </xf>
    <xf numFmtId="166" fontId="9" fillId="0" borderId="2" xfId="3" applyNumberFormat="1" applyFont="1" applyFill="1" applyBorder="1" applyAlignment="1">
      <alignment horizontal="center" vertical="center" wrapText="1"/>
    </xf>
    <xf numFmtId="15" fontId="7" fillId="0" borderId="0" xfId="0" applyNumberFormat="1" applyFont="1" applyFill="1" applyAlignment="1">
      <alignment horizontal="center" vertical="center" wrapText="1"/>
    </xf>
    <xf numFmtId="0" fontId="9" fillId="0" borderId="2" xfId="3" applyNumberFormat="1" applyFont="1" applyFill="1" applyBorder="1" applyAlignment="1">
      <alignment horizontal="left" vertical="center" wrapText="1"/>
    </xf>
    <xf numFmtId="0" fontId="0" fillId="0" borderId="15" xfId="0" quotePrefix="1" applyFont="1" applyFill="1" applyBorder="1" applyAlignment="1">
      <alignment horizontal="center" vertical="center"/>
    </xf>
    <xf numFmtId="0" fontId="0" fillId="0" borderId="0" xfId="0" applyFont="1" applyBorder="1" applyAlignment="1">
      <alignment horizontal="center" vertical="center"/>
    </xf>
    <xf numFmtId="0" fontId="0" fillId="0" borderId="16" xfId="0" applyFont="1" applyBorder="1" applyAlignment="1">
      <alignment horizontal="left" vertical="center" wrapText="1"/>
    </xf>
    <xf numFmtId="165" fontId="11" fillId="5" borderId="2" xfId="3" applyNumberFormat="1" applyFont="1" applyFill="1" applyBorder="1" applyAlignment="1">
      <alignment horizontal="center" vertical="center" wrapText="1"/>
    </xf>
    <xf numFmtId="166" fontId="11" fillId="5" borderId="2" xfId="3" applyNumberFormat="1" applyFont="1" applyFill="1" applyBorder="1" applyAlignment="1">
      <alignment horizontal="center" vertical="center" wrapText="1"/>
    </xf>
    <xf numFmtId="0" fontId="11" fillId="5" borderId="2" xfId="3" applyNumberFormat="1" applyFont="1" applyFill="1" applyBorder="1" applyAlignment="1">
      <alignment horizontal="left" vertical="center" wrapText="1"/>
    </xf>
    <xf numFmtId="3" fontId="10" fillId="0" borderId="2" xfId="0" applyNumberFormat="1" applyFont="1" applyFill="1" applyBorder="1" applyAlignment="1">
      <alignment horizontal="center" vertical="center" wrapText="1"/>
    </xf>
    <xf numFmtId="0" fontId="9" fillId="0" borderId="18" xfId="0" applyFont="1" applyFill="1" applyBorder="1" applyAlignment="1">
      <alignment horizontal="center" vertical="center"/>
    </xf>
    <xf numFmtId="0" fontId="9" fillId="6" borderId="19" xfId="0" applyFont="1" applyFill="1" applyBorder="1" applyAlignment="1">
      <alignment horizontal="left" vertical="center" wrapText="1"/>
    </xf>
    <xf numFmtId="165" fontId="9" fillId="7" borderId="2" xfId="3" applyNumberFormat="1" applyFont="1" applyFill="1" applyBorder="1" applyAlignment="1">
      <alignment horizontal="center" vertical="center" wrapText="1"/>
    </xf>
    <xf numFmtId="0" fontId="9" fillId="0" borderId="19" xfId="0" applyFont="1" applyFill="1" applyBorder="1" applyAlignment="1">
      <alignment horizontal="left" vertical="center" wrapText="1"/>
    </xf>
    <xf numFmtId="0" fontId="9" fillId="0" borderId="18" xfId="0" applyFont="1" applyFill="1" applyBorder="1" applyAlignment="1">
      <alignment horizontal="left" vertical="center" wrapText="1"/>
    </xf>
    <xf numFmtId="0" fontId="9" fillId="6" borderId="18" xfId="0" applyFont="1" applyFill="1" applyBorder="1" applyAlignment="1">
      <alignment horizontal="left" vertical="center" wrapText="1"/>
    </xf>
    <xf numFmtId="0" fontId="0" fillId="0" borderId="20" xfId="0" applyFont="1" applyFill="1" applyBorder="1" applyAlignment="1">
      <alignment horizontal="center" vertical="center"/>
    </xf>
    <xf numFmtId="0" fontId="0" fillId="0" borderId="0" xfId="0" applyFont="1" applyFill="1" applyBorder="1" applyAlignment="1">
      <alignment horizontal="left" vertical="center" wrapText="1"/>
    </xf>
    <xf numFmtId="0" fontId="9" fillId="6" borderId="22" xfId="0" applyFont="1" applyFill="1" applyBorder="1" applyAlignment="1">
      <alignment horizontal="left" vertical="center" wrapText="1"/>
    </xf>
    <xf numFmtId="0" fontId="9" fillId="0" borderId="22" xfId="0" applyFont="1" applyFill="1" applyBorder="1" applyAlignment="1">
      <alignment horizontal="left" vertical="center" wrapText="1"/>
    </xf>
    <xf numFmtId="0" fontId="9" fillId="0" borderId="22" xfId="0" quotePrefix="1" applyFont="1" applyFill="1" applyBorder="1" applyAlignment="1">
      <alignment horizontal="left" vertical="center" wrapText="1"/>
    </xf>
    <xf numFmtId="0" fontId="9" fillId="0" borderId="15" xfId="0" quotePrefix="1" applyFont="1" applyFill="1" applyBorder="1" applyAlignment="1">
      <alignment horizontal="left" vertical="center" wrapText="1"/>
    </xf>
    <xf numFmtId="0" fontId="9" fillId="6" borderId="15" xfId="0" applyFont="1" applyFill="1" applyBorder="1" applyAlignment="1">
      <alignment horizontal="left" vertical="center" wrapText="1"/>
    </xf>
    <xf numFmtId="0" fontId="9" fillId="7" borderId="15" xfId="0" applyFont="1" applyFill="1" applyBorder="1" applyAlignment="1">
      <alignment horizontal="left" vertical="center" wrapText="1"/>
    </xf>
    <xf numFmtId="0" fontId="0" fillId="0" borderId="23" xfId="0" applyFont="1" applyBorder="1" applyAlignment="1">
      <alignment horizontal="center" vertical="center"/>
    </xf>
    <xf numFmtId="0" fontId="0" fillId="0" borderId="23" xfId="0" applyFont="1" applyBorder="1" applyAlignment="1">
      <alignment horizontal="left" vertical="center" wrapText="1"/>
    </xf>
    <xf numFmtId="0" fontId="12" fillId="0" borderId="15" xfId="0" quotePrefix="1" applyFont="1" applyFill="1" applyBorder="1" applyAlignment="1">
      <alignment horizontal="center" vertical="center"/>
    </xf>
    <xf numFmtId="0" fontId="12" fillId="0" borderId="23" xfId="0" applyFont="1" applyFill="1" applyBorder="1" applyAlignment="1">
      <alignment horizontal="center" vertical="center"/>
    </xf>
    <xf numFmtId="0" fontId="12" fillId="0" borderId="23" xfId="0" applyFont="1" applyFill="1" applyBorder="1" applyAlignment="1">
      <alignment horizontal="left" vertical="center" wrapText="1"/>
    </xf>
    <xf numFmtId="0" fontId="9" fillId="6" borderId="25" xfId="0" applyFont="1" applyFill="1" applyBorder="1" applyAlignment="1">
      <alignment horizontal="left" vertical="center" wrapText="1"/>
    </xf>
    <xf numFmtId="0" fontId="9" fillId="0" borderId="25" xfId="0" applyFont="1" applyFill="1" applyBorder="1" applyAlignment="1">
      <alignment horizontal="left" vertical="center" wrapText="1"/>
    </xf>
    <xf numFmtId="0" fontId="9" fillId="0" borderId="26" xfId="0" applyFont="1" applyFill="1" applyBorder="1" applyAlignment="1">
      <alignment horizontal="center" vertical="center"/>
    </xf>
    <xf numFmtId="0" fontId="9" fillId="0" borderId="25" xfId="0" quotePrefix="1" applyFont="1" applyFill="1" applyBorder="1" applyAlignment="1">
      <alignment horizontal="left" vertical="center" wrapText="1"/>
    </xf>
    <xf numFmtId="0" fontId="9" fillId="0" borderId="22" xfId="0" applyFont="1" applyFill="1" applyBorder="1" applyAlignment="1">
      <alignment horizontal="center" vertical="center"/>
    </xf>
    <xf numFmtId="0" fontId="0" fillId="0" borderId="27" xfId="0" applyFont="1" applyBorder="1" applyAlignment="1">
      <alignment horizontal="center" vertical="center"/>
    </xf>
    <xf numFmtId="0" fontId="0" fillId="0" borderId="28" xfId="0" applyFont="1" applyBorder="1" applyAlignment="1">
      <alignment horizontal="left" vertical="center" wrapText="1"/>
    </xf>
    <xf numFmtId="0" fontId="9" fillId="0" borderId="31" xfId="0" applyFont="1" applyFill="1" applyBorder="1" applyAlignment="1">
      <alignment horizontal="center" vertical="center"/>
    </xf>
    <xf numFmtId="0" fontId="9" fillId="0" borderId="19" xfId="0" applyFont="1" applyFill="1" applyBorder="1" applyAlignment="1">
      <alignment vertical="center" wrapText="1"/>
    </xf>
    <xf numFmtId="0" fontId="7" fillId="0" borderId="0" xfId="0" applyFont="1" applyFill="1" applyAlignment="1">
      <alignment vertical="center" wrapText="1"/>
    </xf>
    <xf numFmtId="0" fontId="9" fillId="0" borderId="18" xfId="0" applyFont="1" applyFill="1" applyBorder="1" applyAlignment="1">
      <alignment vertical="center" wrapText="1"/>
    </xf>
    <xf numFmtId="0" fontId="8" fillId="0" borderId="0" xfId="0" applyFont="1" applyFill="1" applyAlignment="1">
      <alignment vertical="center" wrapText="1"/>
    </xf>
    <xf numFmtId="0" fontId="0" fillId="0" borderId="31" xfId="0" applyFont="1" applyFill="1" applyBorder="1" applyAlignment="1">
      <alignment horizontal="center" vertical="center"/>
    </xf>
    <xf numFmtId="0" fontId="0" fillId="0" borderId="32" xfId="0" applyFont="1" applyFill="1" applyBorder="1" applyAlignment="1">
      <alignment horizontal="left" vertical="center" wrapText="1"/>
    </xf>
    <xf numFmtId="165" fontId="7" fillId="0" borderId="2" xfId="3" applyNumberFormat="1" applyFont="1" applyFill="1" applyBorder="1" applyAlignment="1">
      <alignment horizontal="center" vertical="center" wrapText="1"/>
    </xf>
    <xf numFmtId="0" fontId="0" fillId="0" borderId="18" xfId="0" applyFont="1" applyBorder="1" applyAlignment="1">
      <alignment horizontal="center" vertical="center"/>
    </xf>
    <xf numFmtId="0" fontId="0" fillId="0" borderId="33" xfId="0" applyFont="1" applyBorder="1" applyAlignment="1">
      <alignment horizontal="left" vertical="center" wrapText="1"/>
    </xf>
    <xf numFmtId="0" fontId="7" fillId="0" borderId="0" xfId="0" applyFont="1" applyBorder="1" applyAlignment="1">
      <alignment horizontal="center" vertical="center" wrapText="1"/>
    </xf>
    <xf numFmtId="0" fontId="9" fillId="0" borderId="27" xfId="0" applyFont="1" applyFill="1" applyBorder="1" applyAlignment="1">
      <alignment horizontal="center" vertical="center"/>
    </xf>
    <xf numFmtId="0" fontId="7" fillId="0" borderId="2" xfId="0" applyFont="1" applyFill="1" applyBorder="1" applyAlignment="1">
      <alignment horizontal="center" vertical="center" wrapText="1"/>
    </xf>
    <xf numFmtId="49" fontId="7" fillId="0" borderId="0" xfId="0" applyNumberFormat="1" applyFont="1" applyAlignment="1">
      <alignment horizontal="center" vertical="center" wrapText="1"/>
    </xf>
    <xf numFmtId="0" fontId="7" fillId="0" borderId="0" xfId="0" applyFont="1" applyAlignment="1">
      <alignment horizontal="left" vertical="center" wrapText="1"/>
    </xf>
    <xf numFmtId="165" fontId="11" fillId="5" borderId="34" xfId="3" applyNumberFormat="1" applyFont="1" applyFill="1" applyBorder="1" applyAlignment="1">
      <alignment horizontal="center" vertical="center" wrapText="1"/>
    </xf>
    <xf numFmtId="166" fontId="11" fillId="5" borderId="34" xfId="3" applyNumberFormat="1" applyFont="1" applyFill="1" applyBorder="1" applyAlignment="1">
      <alignment horizontal="center" vertical="center" wrapText="1"/>
    </xf>
    <xf numFmtId="0" fontId="11" fillId="5" borderId="34" xfId="3" applyNumberFormat="1" applyFont="1" applyFill="1" applyBorder="1" applyAlignment="1">
      <alignment horizontal="left" vertical="center" wrapText="1"/>
    </xf>
    <xf numFmtId="0" fontId="7" fillId="0" borderId="34" xfId="0" applyFont="1" applyBorder="1" applyAlignment="1">
      <alignment horizontal="center" vertical="center" wrapText="1"/>
    </xf>
    <xf numFmtId="0" fontId="7" fillId="0" borderId="34" xfId="0" applyFont="1" applyFill="1" applyBorder="1" applyAlignment="1">
      <alignment horizontal="center" vertical="center" wrapText="1"/>
    </xf>
    <xf numFmtId="165" fontId="9" fillId="0" borderId="34" xfId="3" applyNumberFormat="1" applyFont="1" applyFill="1" applyBorder="1" applyAlignment="1">
      <alignment horizontal="center" vertical="center" wrapText="1"/>
    </xf>
    <xf numFmtId="49" fontId="4" fillId="0" borderId="2" xfId="0" applyNumberFormat="1" applyFont="1" applyFill="1" applyBorder="1" applyAlignment="1">
      <alignment horizontal="center" vertical="center" wrapText="1"/>
    </xf>
    <xf numFmtId="0" fontId="4" fillId="0" borderId="2" xfId="0" applyFont="1" applyFill="1" applyBorder="1" applyAlignment="1">
      <alignment horizontal="left" vertical="center" wrapText="1"/>
    </xf>
    <xf numFmtId="165" fontId="11" fillId="0" borderId="2" xfId="3" applyNumberFormat="1" applyFont="1" applyFill="1" applyBorder="1" applyAlignment="1">
      <alignment horizontal="center" vertical="center" wrapText="1"/>
    </xf>
    <xf numFmtId="166" fontId="11" fillId="0" borderId="2" xfId="3" applyNumberFormat="1" applyFont="1" applyFill="1" applyBorder="1" applyAlignment="1">
      <alignment horizontal="center" vertical="center" wrapText="1"/>
    </xf>
    <xf numFmtId="0" fontId="11" fillId="0" borderId="2" xfId="3" applyNumberFormat="1" applyFont="1" applyFill="1" applyBorder="1" applyAlignment="1">
      <alignment horizontal="left" vertical="center" wrapText="1"/>
    </xf>
    <xf numFmtId="0" fontId="4" fillId="0" borderId="0" xfId="0" applyFont="1" applyAlignment="1">
      <alignment horizontal="center" vertical="center" wrapText="1"/>
    </xf>
    <xf numFmtId="165" fontId="0" fillId="0" borderId="0" xfId="1" applyNumberFormat="1" applyFont="1" applyBorder="1"/>
    <xf numFmtId="165" fontId="0" fillId="0" borderId="0" xfId="1" applyNumberFormat="1" applyFont="1" applyFill="1" applyBorder="1"/>
    <xf numFmtId="165" fontId="0" fillId="0" borderId="0" xfId="1" applyNumberFormat="1" applyFont="1" applyFill="1" applyBorder="1" applyAlignment="1">
      <alignment wrapText="1"/>
    </xf>
    <xf numFmtId="166" fontId="0" fillId="0" borderId="0" xfId="1" applyNumberFormat="1" applyFont="1" applyFill="1" applyBorder="1"/>
    <xf numFmtId="0" fontId="0" fillId="0" borderId="0" xfId="1" applyNumberFormat="1" applyFont="1" applyFill="1" applyBorder="1" applyAlignment="1">
      <alignment horizontal="left"/>
    </xf>
    <xf numFmtId="49" fontId="13" fillId="0" borderId="2" xfId="0" applyNumberFormat="1" applyFont="1" applyFill="1" applyBorder="1" applyAlignment="1">
      <alignment vertical="center"/>
    </xf>
    <xf numFmtId="49" fontId="13" fillId="0" borderId="2" xfId="0" applyNumberFormat="1" applyFont="1" applyFill="1" applyBorder="1" applyAlignment="1">
      <alignment horizontal="left" vertical="center"/>
    </xf>
    <xf numFmtId="0" fontId="7" fillId="0" borderId="2" xfId="0" applyFont="1" applyFill="1" applyBorder="1" applyAlignment="1">
      <alignment horizontal="left" vertical="center" wrapText="1"/>
    </xf>
    <xf numFmtId="166" fontId="7" fillId="0" borderId="2" xfId="3" applyNumberFormat="1" applyFont="1" applyFill="1" applyBorder="1" applyAlignment="1">
      <alignment horizontal="center" vertical="center" wrapText="1"/>
    </xf>
    <xf numFmtId="0" fontId="7" fillId="0" borderId="2" xfId="3" applyNumberFormat="1" applyFont="1" applyFill="1" applyBorder="1" applyAlignment="1">
      <alignment horizontal="left" vertical="center" wrapText="1"/>
    </xf>
    <xf numFmtId="49" fontId="7" fillId="0" borderId="2" xfId="0" applyNumberFormat="1" applyFont="1" applyFill="1" applyBorder="1" applyAlignment="1">
      <alignment horizontal="center" vertical="center" wrapText="1"/>
    </xf>
    <xf numFmtId="49" fontId="9" fillId="0" borderId="2" xfId="0" applyNumberFormat="1" applyFont="1" applyFill="1" applyBorder="1" applyAlignment="1">
      <alignment horizontal="center" vertical="center" wrapText="1"/>
    </xf>
    <xf numFmtId="0" fontId="9" fillId="0" borderId="2" xfId="0" applyFont="1" applyFill="1" applyBorder="1" applyAlignment="1">
      <alignment horizontal="left" vertical="center" wrapText="1"/>
    </xf>
    <xf numFmtId="49" fontId="8" fillId="0" borderId="2" xfId="0" applyNumberFormat="1" applyFont="1" applyFill="1" applyBorder="1" applyAlignment="1">
      <alignment horizontal="center" vertical="center" wrapText="1"/>
    </xf>
    <xf numFmtId="49" fontId="11" fillId="0" borderId="2" xfId="0" applyNumberFormat="1" applyFont="1" applyFill="1" applyBorder="1" applyAlignment="1">
      <alignment horizontal="center" vertical="center" wrapText="1"/>
    </xf>
    <xf numFmtId="0" fontId="11" fillId="0" borderId="2" xfId="0" applyFont="1" applyFill="1" applyBorder="1" applyAlignment="1">
      <alignment horizontal="left" vertical="center" wrapText="1"/>
    </xf>
    <xf numFmtId="49" fontId="11" fillId="0" borderId="0" xfId="0" applyNumberFormat="1" applyFont="1" applyAlignment="1">
      <alignment horizontal="center" vertical="center" wrapText="1"/>
    </xf>
    <xf numFmtId="0" fontId="11" fillId="0" borderId="0" xfId="0" applyFont="1" applyAlignment="1">
      <alignment horizontal="left" vertical="center" wrapText="1"/>
    </xf>
    <xf numFmtId="165" fontId="11" fillId="0" borderId="0" xfId="3" applyNumberFormat="1" applyFont="1" applyAlignment="1">
      <alignment horizontal="center" vertical="center" wrapText="1"/>
    </xf>
    <xf numFmtId="166" fontId="11" fillId="0" borderId="0" xfId="3" applyNumberFormat="1" applyFont="1" applyAlignment="1">
      <alignment horizontal="center" vertical="center" wrapText="1"/>
    </xf>
    <xf numFmtId="0" fontId="11" fillId="0" borderId="0" xfId="3" applyNumberFormat="1" applyFont="1" applyAlignment="1">
      <alignment horizontal="left" vertical="center" wrapText="1"/>
    </xf>
    <xf numFmtId="0" fontId="11" fillId="0" borderId="0" xfId="0" applyFont="1" applyAlignment="1">
      <alignment horizontal="center" vertical="center" wrapText="1"/>
    </xf>
    <xf numFmtId="9" fontId="11" fillId="0" borderId="0" xfId="2" applyFont="1" applyAlignment="1">
      <alignment horizontal="center" vertical="center" wrapText="1"/>
    </xf>
    <xf numFmtId="9" fontId="11" fillId="0" borderId="0" xfId="2" applyFont="1" applyFill="1" applyAlignment="1">
      <alignment horizontal="center" vertical="center" wrapText="1"/>
    </xf>
    <xf numFmtId="49" fontId="9" fillId="0" borderId="0" xfId="0" applyNumberFormat="1" applyFont="1" applyAlignment="1">
      <alignment horizontal="center" vertical="center" wrapText="1"/>
    </xf>
    <xf numFmtId="49" fontId="11" fillId="0" borderId="0" xfId="0" applyNumberFormat="1" applyFont="1" applyAlignment="1">
      <alignment horizontal="left" vertical="center" wrapText="1"/>
    </xf>
    <xf numFmtId="165" fontId="7" fillId="0" borderId="0" xfId="3" applyNumberFormat="1" applyFont="1" applyAlignment="1">
      <alignment horizontal="center" vertical="center" wrapText="1"/>
    </xf>
    <xf numFmtId="166" fontId="7" fillId="0" borderId="0" xfId="3" applyNumberFormat="1" applyFont="1" applyAlignment="1">
      <alignment horizontal="center" vertical="center" wrapText="1"/>
    </xf>
    <xf numFmtId="0" fontId="7" fillId="0" borderId="0" xfId="3" applyNumberFormat="1" applyFont="1" applyAlignment="1">
      <alignment horizontal="left" vertical="center" wrapText="1"/>
    </xf>
    <xf numFmtId="0" fontId="9" fillId="0" borderId="0" xfId="0" applyFont="1" applyAlignment="1">
      <alignment horizontal="left" vertical="center" wrapText="1"/>
    </xf>
    <xf numFmtId="165" fontId="9" fillId="0" borderId="0" xfId="3" applyNumberFormat="1" applyFont="1" applyAlignment="1">
      <alignment horizontal="center" vertical="center" wrapText="1"/>
    </xf>
  </cellXfs>
  <cellStyles count="11">
    <cellStyle name="Comma" xfId="1" builtinId="3"/>
    <cellStyle name="Comma 2" xfId="4"/>
    <cellStyle name="Comma 3" xfId="5"/>
    <cellStyle name="Comma 3 2" xfId="6"/>
    <cellStyle name="Comma 4" xfId="3"/>
    <cellStyle name="Currency 3" xfId="7"/>
    <cellStyle name="Normal" xfId="0" builtinId="0"/>
    <cellStyle name="Normal 10" xfId="8"/>
    <cellStyle name="Normal 12" xfId="9"/>
    <cellStyle name="Normal 37" xfId="10"/>
    <cellStyle name="Percent"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Rienie\Documents\Rienie%20Folder%202009\Clients\Waterberg\Budget\2010-11\A1%20Schedule%20Municipal%20Budget%20-%20Ver%202-2%20-%2028%20November%20200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RT"/>
      <sheetName val="Instructions"/>
      <sheetName val="Template names"/>
      <sheetName val="Lookup and lists"/>
      <sheetName val="Org structure"/>
      <sheetName val="Contacts"/>
      <sheetName val="A1-Sum"/>
      <sheetName val="A2-FinPerf SC"/>
      <sheetName val="A2A"/>
      <sheetName val="A3-FinPerf V"/>
      <sheetName val="A3A"/>
      <sheetName val="A4-FinPerf RE"/>
      <sheetName val="A5-Capex"/>
      <sheetName val="A5A"/>
      <sheetName val="A6-FinPos"/>
      <sheetName val="A7-CFlow"/>
      <sheetName val="A8-ResRecon"/>
      <sheetName val="A9-Asset"/>
      <sheetName val="A10-SerDel"/>
      <sheetName val="SA1"/>
      <sheetName val="SA2"/>
      <sheetName val="SA3"/>
      <sheetName val="SA4"/>
      <sheetName val="SA5"/>
      <sheetName val="SA6"/>
      <sheetName val="SA7"/>
      <sheetName val="SA8"/>
      <sheetName val="SA9"/>
      <sheetName val="SA10"/>
      <sheetName val="SA11"/>
      <sheetName val="SA12 &amp;13"/>
      <sheetName val="SA14"/>
      <sheetName val="SA15"/>
      <sheetName val="SA16"/>
      <sheetName val="SA17"/>
      <sheetName val="SA18"/>
      <sheetName val="SA19"/>
      <sheetName val="SA20"/>
      <sheetName val="SA21"/>
      <sheetName val="SA22"/>
      <sheetName val="SA23"/>
      <sheetName val="SA24"/>
      <sheetName val="SA25"/>
      <sheetName val="SA26"/>
      <sheetName val="SA27"/>
      <sheetName val="SA28"/>
      <sheetName val="SA29"/>
      <sheetName val="SA30"/>
      <sheetName val="SA31"/>
      <sheetName val="SA32"/>
      <sheetName val="SA33"/>
      <sheetName val="SA34a"/>
      <sheetName val="SA34b"/>
      <sheetName val="SA34c"/>
      <sheetName val="SA35"/>
      <sheetName val="SA36"/>
      <sheetName val="SA37"/>
      <sheetName val="NERF"/>
      <sheetName val="MSCOA"/>
      <sheetName val="Compliance assessment"/>
    </sheetNames>
    <sheetDataSet>
      <sheetData sheetId="0"/>
      <sheetData sheetId="1"/>
      <sheetData sheetId="2">
        <row r="15">
          <cell r="B15" t="str">
            <v>Budget Year 2010/11</v>
          </cell>
        </row>
        <row r="16">
          <cell r="B16" t="str">
            <v>Budget Year +1 2011/12</v>
          </cell>
        </row>
        <row r="17">
          <cell r="B17" t="str">
            <v>Budget Year +2 2012/13</v>
          </cell>
        </row>
        <row r="30">
          <cell r="B30" t="str">
            <v>Description</v>
          </cell>
        </row>
        <row r="33">
          <cell r="B33" t="str">
            <v>Ref</v>
          </cell>
        </row>
        <row r="34">
          <cell r="B34" t="str">
            <v>References</v>
          </cell>
        </row>
        <row r="93">
          <cell r="B93" t="str">
            <v>DC36 Waterberg</v>
          </cell>
        </row>
        <row r="136">
          <cell r="B136" t="str">
            <v>Supporting Table SA26 Budgeted monthly revenue and expenditure (municipal vote)</v>
          </cell>
        </row>
        <row r="137">
          <cell r="B137" t="str">
            <v>Supporting Table SA27 Budgeted monthly revenue and expenditure (standard classification)</v>
          </cell>
        </row>
        <row r="138">
          <cell r="B138" t="str">
            <v>Supporting Table SA28 Budgeted monthly capital expenditure (municipal vote)</v>
          </cell>
        </row>
        <row r="139">
          <cell r="B139" t="str">
            <v>Supporting Table SA29 Budgeted monthly capital expenditure (standard classification)</v>
          </cell>
        </row>
        <row r="140">
          <cell r="B140" t="str">
            <v>Supporting Table SA30 Budgeted monthly cash flow</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46"/>
  <sheetViews>
    <sheetView tabSelected="1" view="pageBreakPreview" zoomScale="70" zoomScaleNormal="100" zoomScaleSheetLayoutView="70" workbookViewId="0">
      <pane xSplit="5" ySplit="3" topLeftCell="F4" activePane="bottomRight" state="frozen"/>
      <selection pane="topRight" activeCell="F1" sqref="F1"/>
      <selection pane="bottomLeft" activeCell="A4" sqref="A4"/>
      <selection pane="bottomRight" activeCell="H125" sqref="H125"/>
    </sheetView>
  </sheetViews>
  <sheetFormatPr defaultColWidth="9.109375" defaultRowHeight="30" customHeight="1" x14ac:dyDescent="0.3"/>
  <cols>
    <col min="1" max="1" width="4.6640625" style="104" customWidth="1"/>
    <col min="2" max="2" width="7.6640625" style="104" customWidth="1"/>
    <col min="3" max="3" width="29.88671875" style="105" customWidth="1"/>
    <col min="4" max="4" width="12.44140625" style="144" hidden="1" customWidth="1"/>
    <col min="5" max="5" width="15.44140625" style="144" hidden="1" customWidth="1"/>
    <col min="6" max="6" width="7.88671875" style="144" customWidth="1"/>
    <col min="7" max="7" width="9.88671875" style="144" customWidth="1"/>
    <col min="8" max="8" width="14" style="144" customWidth="1"/>
    <col min="9" max="9" width="12.5546875" style="144" hidden="1" customWidth="1"/>
    <col min="10" max="10" width="14.109375" style="144" customWidth="1"/>
    <col min="11" max="11" width="11.6640625" style="144" hidden="1" customWidth="1"/>
    <col min="12" max="15" width="11.6640625" style="145" customWidth="1"/>
    <col min="16" max="16" width="11.6640625" style="145" hidden="1" customWidth="1"/>
    <col min="17" max="20" width="11.6640625" style="145" customWidth="1"/>
    <col min="21" max="21" width="14.6640625" style="145" customWidth="1"/>
    <col min="22" max="22" width="15.6640625" style="144" customWidth="1"/>
    <col min="23" max="23" width="33.109375" style="146" customWidth="1"/>
    <col min="24" max="24" width="10.33203125" style="34" customWidth="1"/>
    <col min="25" max="25" width="10.44140625" style="34" customWidth="1"/>
    <col min="26" max="26" width="10.33203125" style="34" customWidth="1"/>
    <col min="27" max="29" width="11" style="34" customWidth="1"/>
    <col min="30" max="30" width="11.33203125" style="34" customWidth="1"/>
    <col min="31" max="31" width="11.44140625" style="34" customWidth="1"/>
    <col min="32" max="32" width="11.44140625" style="34" bestFit="1" customWidth="1"/>
    <col min="33" max="33" width="11.88671875" style="34" customWidth="1"/>
    <col min="34" max="34" width="11.44140625" style="34" customWidth="1"/>
    <col min="35" max="35" width="11.44140625" style="35" customWidth="1"/>
    <col min="36" max="16384" width="9.109375" style="34"/>
  </cols>
  <sheetData>
    <row r="1" spans="1:35" ht="38.4" customHeight="1" thickBot="1" x14ac:dyDescent="0.35">
      <c r="A1" s="33" t="s">
        <v>0</v>
      </c>
      <c r="B1" s="33"/>
      <c r="C1" s="33"/>
      <c r="D1" s="33"/>
      <c r="E1" s="33"/>
      <c r="F1" s="33"/>
      <c r="G1" s="33"/>
      <c r="H1" s="33"/>
      <c r="I1" s="33"/>
      <c r="J1" s="33"/>
      <c r="K1" s="33"/>
      <c r="L1" s="33"/>
      <c r="M1" s="33"/>
      <c r="N1" s="33"/>
      <c r="O1" s="33"/>
      <c r="P1" s="33"/>
      <c r="Q1" s="33"/>
      <c r="R1" s="33"/>
      <c r="S1" s="33"/>
      <c r="T1" s="33"/>
      <c r="U1" s="33"/>
      <c r="V1" s="33"/>
      <c r="W1" s="33"/>
    </row>
    <row r="2" spans="1:35" s="43" customFormat="1" ht="30" customHeight="1" thickTop="1" thickBot="1" x14ac:dyDescent="0.35">
      <c r="A2" s="36" t="s">
        <v>1</v>
      </c>
      <c r="B2" s="36" t="s">
        <v>2</v>
      </c>
      <c r="C2" s="37" t="s">
        <v>3</v>
      </c>
      <c r="D2" s="37" t="s">
        <v>4</v>
      </c>
      <c r="E2" s="37" t="s">
        <v>5</v>
      </c>
      <c r="F2" s="37" t="s">
        <v>6</v>
      </c>
      <c r="G2" s="37" t="s">
        <v>7</v>
      </c>
      <c r="H2" s="37" t="s">
        <v>8</v>
      </c>
      <c r="I2" s="37" t="s">
        <v>9</v>
      </c>
      <c r="J2" s="37" t="s">
        <v>10</v>
      </c>
      <c r="K2" s="37" t="s">
        <v>11</v>
      </c>
      <c r="L2" s="38" t="s">
        <v>12</v>
      </c>
      <c r="M2" s="38" t="s">
        <v>13</v>
      </c>
      <c r="N2" s="38" t="s">
        <v>14</v>
      </c>
      <c r="O2" s="38" t="s">
        <v>15</v>
      </c>
      <c r="P2" s="38" t="s">
        <v>16</v>
      </c>
      <c r="Q2" s="38" t="s">
        <v>16</v>
      </c>
      <c r="R2" s="38" t="s">
        <v>17</v>
      </c>
      <c r="S2" s="38" t="s">
        <v>18</v>
      </c>
      <c r="T2" s="38" t="s">
        <v>19</v>
      </c>
      <c r="U2" s="38" t="s">
        <v>20</v>
      </c>
      <c r="V2" s="37" t="s">
        <v>21</v>
      </c>
      <c r="W2" s="39" t="s">
        <v>22</v>
      </c>
      <c r="X2" s="40" t="s">
        <v>23</v>
      </c>
      <c r="Y2" s="41"/>
      <c r="Z2" s="41"/>
      <c r="AA2" s="41"/>
      <c r="AB2" s="41"/>
      <c r="AC2" s="41"/>
      <c r="AD2" s="41"/>
      <c r="AE2" s="41"/>
      <c r="AF2" s="41"/>
      <c r="AG2" s="41"/>
      <c r="AH2" s="41"/>
      <c r="AI2" s="42"/>
    </row>
    <row r="3" spans="1:35" s="43" customFormat="1" ht="30" customHeight="1" thickTop="1" thickBot="1" x14ac:dyDescent="0.35">
      <c r="A3" s="36"/>
      <c r="B3" s="36"/>
      <c r="C3" s="44"/>
      <c r="D3" s="44"/>
      <c r="E3" s="44"/>
      <c r="F3" s="44" t="s">
        <v>6</v>
      </c>
      <c r="G3" s="44"/>
      <c r="H3" s="44"/>
      <c r="I3" s="44"/>
      <c r="J3" s="44"/>
      <c r="K3" s="44"/>
      <c r="L3" s="45"/>
      <c r="M3" s="45"/>
      <c r="N3" s="45"/>
      <c r="O3" s="45"/>
      <c r="P3" s="45"/>
      <c r="Q3" s="45"/>
      <c r="R3" s="45"/>
      <c r="S3" s="45"/>
      <c r="T3" s="45"/>
      <c r="U3" s="45"/>
      <c r="V3" s="44"/>
      <c r="W3" s="46"/>
      <c r="X3" s="47" t="s">
        <v>24</v>
      </c>
      <c r="Y3" s="48" t="s">
        <v>25</v>
      </c>
      <c r="Z3" s="48" t="s">
        <v>26</v>
      </c>
      <c r="AA3" s="48" t="s">
        <v>27</v>
      </c>
      <c r="AB3" s="48" t="s">
        <v>28</v>
      </c>
      <c r="AC3" s="48" t="s">
        <v>29</v>
      </c>
      <c r="AD3" s="48" t="s">
        <v>30</v>
      </c>
      <c r="AE3" s="48" t="s">
        <v>31</v>
      </c>
      <c r="AF3" s="48" t="s">
        <v>32</v>
      </c>
      <c r="AG3" s="48" t="s">
        <v>33</v>
      </c>
      <c r="AH3" s="48" t="s">
        <v>34</v>
      </c>
      <c r="AI3" s="48" t="s">
        <v>35</v>
      </c>
    </row>
    <row r="4" spans="1:35" s="35" customFormat="1" ht="30" customHeight="1" thickTop="1" thickBot="1" x14ac:dyDescent="0.35">
      <c r="A4" s="1"/>
      <c r="B4" s="1"/>
      <c r="C4" s="27" t="s">
        <v>36</v>
      </c>
      <c r="D4" s="28"/>
      <c r="E4" s="29"/>
      <c r="F4" s="2"/>
      <c r="G4" s="2"/>
      <c r="H4" s="2"/>
      <c r="I4" s="2"/>
      <c r="J4" s="2"/>
      <c r="K4" s="2"/>
      <c r="L4" s="3"/>
      <c r="M4" s="3"/>
      <c r="N4" s="3"/>
      <c r="O4" s="3"/>
      <c r="P4" s="3"/>
      <c r="Q4" s="3"/>
      <c r="R4" s="3"/>
      <c r="S4" s="3"/>
      <c r="T4" s="3"/>
      <c r="U4" s="3"/>
      <c r="V4" s="2"/>
      <c r="W4" s="4"/>
      <c r="X4" s="49"/>
      <c r="Y4" s="50"/>
      <c r="Z4" s="50"/>
      <c r="AA4" s="51"/>
      <c r="AB4" s="50"/>
      <c r="AC4" s="51"/>
      <c r="AD4" s="50"/>
      <c r="AE4" s="50"/>
      <c r="AF4" s="50"/>
      <c r="AG4" s="51"/>
      <c r="AH4" s="51"/>
      <c r="AI4" s="51"/>
    </row>
    <row r="5" spans="1:35" s="35" customFormat="1" ht="100.5" customHeight="1" thickTop="1" thickBot="1" x14ac:dyDescent="0.35">
      <c r="A5" s="52" t="s">
        <v>37</v>
      </c>
      <c r="B5" s="53" t="s">
        <v>38</v>
      </c>
      <c r="C5" s="54" t="s">
        <v>39</v>
      </c>
      <c r="D5" s="50">
        <v>0</v>
      </c>
      <c r="E5" s="50">
        <v>1750000</v>
      </c>
      <c r="F5" s="50" t="s">
        <v>40</v>
      </c>
      <c r="G5" s="50" t="s">
        <v>41</v>
      </c>
      <c r="H5" s="50">
        <f>D5+E5</f>
        <v>1750000</v>
      </c>
      <c r="I5" s="50" t="s">
        <v>42</v>
      </c>
      <c r="J5" s="50" t="s">
        <v>43</v>
      </c>
      <c r="K5" s="50"/>
      <c r="L5" s="55">
        <v>41058</v>
      </c>
      <c r="M5" s="55" t="s">
        <v>44</v>
      </c>
      <c r="N5" s="56">
        <v>41108</v>
      </c>
      <c r="O5" s="55">
        <v>41117</v>
      </c>
      <c r="P5" s="55">
        <v>41124</v>
      </c>
      <c r="Q5" s="55">
        <v>41129</v>
      </c>
      <c r="R5" s="55" t="s">
        <v>45</v>
      </c>
      <c r="S5" s="55">
        <v>41190</v>
      </c>
      <c r="T5" s="55">
        <v>41211</v>
      </c>
      <c r="U5" s="55">
        <v>41214</v>
      </c>
      <c r="V5" s="50" t="s">
        <v>46</v>
      </c>
      <c r="W5" s="57" t="s">
        <v>47</v>
      </c>
      <c r="X5" s="50">
        <v>0</v>
      </c>
      <c r="Y5" s="50">
        <v>480000</v>
      </c>
      <c r="Z5" s="50">
        <v>960000</v>
      </c>
      <c r="AA5" s="50">
        <v>1255000</v>
      </c>
      <c r="AB5" s="50">
        <v>1550000</v>
      </c>
      <c r="AC5" s="50">
        <v>1550000</v>
      </c>
      <c r="AD5" s="50">
        <v>1750000</v>
      </c>
      <c r="AE5" s="50">
        <v>1750000</v>
      </c>
      <c r="AF5" s="50">
        <v>1750000</v>
      </c>
      <c r="AG5" s="50">
        <v>1750000</v>
      </c>
      <c r="AH5" s="50">
        <v>1750000</v>
      </c>
      <c r="AI5" s="50">
        <f t="shared" ref="AI5:AI10" si="0">E5+D5</f>
        <v>1750000</v>
      </c>
    </row>
    <row r="6" spans="1:35" s="35" customFormat="1" ht="71.25" customHeight="1" thickTop="1" thickBot="1" x14ac:dyDescent="0.35">
      <c r="A6" s="52" t="s">
        <v>37</v>
      </c>
      <c r="B6" s="53" t="s">
        <v>48</v>
      </c>
      <c r="C6" s="54" t="s">
        <v>49</v>
      </c>
      <c r="D6" s="50">
        <v>0</v>
      </c>
      <c r="E6" s="50">
        <v>450000</v>
      </c>
      <c r="F6" s="50" t="s">
        <v>40</v>
      </c>
      <c r="G6" s="50" t="s">
        <v>50</v>
      </c>
      <c r="H6" s="50">
        <f t="shared" ref="H6:H10" si="1">D6+E6</f>
        <v>450000</v>
      </c>
      <c r="I6" s="50" t="s">
        <v>51</v>
      </c>
      <c r="J6" s="50" t="s">
        <v>43</v>
      </c>
      <c r="K6" s="50"/>
      <c r="L6" s="55">
        <v>41058</v>
      </c>
      <c r="M6" s="55" t="s">
        <v>52</v>
      </c>
      <c r="N6" s="55" t="s">
        <v>53</v>
      </c>
      <c r="O6" s="55">
        <v>41124</v>
      </c>
      <c r="P6" s="55">
        <v>41127</v>
      </c>
      <c r="Q6" s="55">
        <v>41171</v>
      </c>
      <c r="R6" s="55">
        <v>41204</v>
      </c>
      <c r="S6" s="55">
        <v>41211</v>
      </c>
      <c r="T6" s="55">
        <v>41213</v>
      </c>
      <c r="U6" s="55">
        <v>41214</v>
      </c>
      <c r="V6" s="50" t="s">
        <v>46</v>
      </c>
      <c r="W6" s="57" t="s">
        <v>54</v>
      </c>
      <c r="X6" s="50">
        <v>0</v>
      </c>
      <c r="Y6" s="50">
        <v>0</v>
      </c>
      <c r="Z6" s="50">
        <v>150000</v>
      </c>
      <c r="AA6" s="50">
        <v>250000</v>
      </c>
      <c r="AB6" s="50">
        <v>350000</v>
      </c>
      <c r="AC6" s="50">
        <v>350000</v>
      </c>
      <c r="AD6" s="50">
        <v>450000</v>
      </c>
      <c r="AE6" s="50">
        <v>450000</v>
      </c>
      <c r="AF6" s="50">
        <v>450000</v>
      </c>
      <c r="AG6" s="50">
        <v>450000</v>
      </c>
      <c r="AH6" s="50">
        <v>450000</v>
      </c>
      <c r="AI6" s="50">
        <f t="shared" si="0"/>
        <v>450000</v>
      </c>
    </row>
    <row r="7" spans="1:35" s="35" customFormat="1" ht="65.25" customHeight="1" thickTop="1" thickBot="1" x14ac:dyDescent="0.35">
      <c r="A7" s="52" t="s">
        <v>55</v>
      </c>
      <c r="B7" s="53" t="s">
        <v>56</v>
      </c>
      <c r="C7" s="54" t="s">
        <v>57</v>
      </c>
      <c r="D7" s="50">
        <v>490000</v>
      </c>
      <c r="E7" s="50">
        <v>10000</v>
      </c>
      <c r="F7" s="50" t="s">
        <v>40</v>
      </c>
      <c r="G7" s="50" t="s">
        <v>58</v>
      </c>
      <c r="H7" s="50">
        <f t="shared" si="1"/>
        <v>500000</v>
      </c>
      <c r="I7" s="50" t="s">
        <v>59</v>
      </c>
      <c r="J7" s="50" t="s">
        <v>43</v>
      </c>
      <c r="K7" s="50"/>
      <c r="L7" s="55">
        <v>41058</v>
      </c>
      <c r="M7" s="55" t="s">
        <v>44</v>
      </c>
      <c r="N7" s="56">
        <v>41109</v>
      </c>
      <c r="O7" s="55">
        <v>41117</v>
      </c>
      <c r="P7" s="55">
        <v>41124</v>
      </c>
      <c r="Q7" s="55">
        <v>41129</v>
      </c>
      <c r="R7" s="55" t="s">
        <v>45</v>
      </c>
      <c r="S7" s="55">
        <v>41190</v>
      </c>
      <c r="T7" s="55">
        <v>41211</v>
      </c>
      <c r="U7" s="55">
        <v>41214</v>
      </c>
      <c r="V7" s="50" t="s">
        <v>46</v>
      </c>
      <c r="W7" s="57" t="s">
        <v>60</v>
      </c>
      <c r="X7" s="50">
        <v>0</v>
      </c>
      <c r="Y7" s="50">
        <v>0</v>
      </c>
      <c r="Z7" s="50">
        <v>200000</v>
      </c>
      <c r="AA7" s="50">
        <v>300000</v>
      </c>
      <c r="AB7" s="50">
        <v>400000</v>
      </c>
      <c r="AC7" s="50">
        <v>400000</v>
      </c>
      <c r="AD7" s="50">
        <v>500000</v>
      </c>
      <c r="AE7" s="50">
        <v>500000</v>
      </c>
      <c r="AF7" s="50">
        <v>500000</v>
      </c>
      <c r="AG7" s="50">
        <v>500000</v>
      </c>
      <c r="AH7" s="50">
        <v>500000</v>
      </c>
      <c r="AI7" s="50">
        <f t="shared" si="0"/>
        <v>500000</v>
      </c>
    </row>
    <row r="8" spans="1:35" s="35" customFormat="1" ht="30" customHeight="1" thickTop="1" thickBot="1" x14ac:dyDescent="0.35">
      <c r="A8" s="52" t="s">
        <v>55</v>
      </c>
      <c r="B8" s="53" t="s">
        <v>61</v>
      </c>
      <c r="C8" s="54" t="s">
        <v>62</v>
      </c>
      <c r="D8" s="50">
        <v>0</v>
      </c>
      <c r="E8" s="50">
        <v>50000</v>
      </c>
      <c r="F8" s="50" t="s">
        <v>40</v>
      </c>
      <c r="G8" s="50" t="s">
        <v>63</v>
      </c>
      <c r="H8" s="50">
        <f t="shared" si="1"/>
        <v>50000</v>
      </c>
      <c r="I8" s="50"/>
      <c r="J8" s="50" t="s">
        <v>64</v>
      </c>
      <c r="K8" s="50"/>
      <c r="L8" s="55" t="s">
        <v>53</v>
      </c>
      <c r="M8" s="55" t="s">
        <v>53</v>
      </c>
      <c r="N8" s="55" t="s">
        <v>53</v>
      </c>
      <c r="O8" s="55" t="s">
        <v>53</v>
      </c>
      <c r="P8" s="55" t="s">
        <v>53</v>
      </c>
      <c r="Q8" s="55" t="s">
        <v>53</v>
      </c>
      <c r="R8" s="55" t="s">
        <v>53</v>
      </c>
      <c r="S8" s="55" t="s">
        <v>53</v>
      </c>
      <c r="T8" s="55" t="s">
        <v>53</v>
      </c>
      <c r="U8" s="55" t="s">
        <v>53</v>
      </c>
      <c r="V8" s="50" t="s">
        <v>46</v>
      </c>
      <c r="W8" s="57" t="s">
        <v>65</v>
      </c>
      <c r="X8" s="50">
        <v>0</v>
      </c>
      <c r="Y8" s="50">
        <v>0</v>
      </c>
      <c r="Z8" s="50">
        <v>0</v>
      </c>
      <c r="AA8" s="50">
        <v>0</v>
      </c>
      <c r="AB8" s="50">
        <v>50000</v>
      </c>
      <c r="AC8" s="50">
        <v>50000</v>
      </c>
      <c r="AD8" s="50">
        <v>50000</v>
      </c>
      <c r="AE8" s="50">
        <v>50000</v>
      </c>
      <c r="AF8" s="50">
        <v>50000</v>
      </c>
      <c r="AG8" s="50">
        <v>50000</v>
      </c>
      <c r="AH8" s="50">
        <v>50000</v>
      </c>
      <c r="AI8" s="50">
        <f t="shared" si="0"/>
        <v>50000</v>
      </c>
    </row>
    <row r="9" spans="1:35" s="35" customFormat="1" ht="30" customHeight="1" thickTop="1" thickBot="1" x14ac:dyDescent="0.35">
      <c r="A9" s="52" t="s">
        <v>37</v>
      </c>
      <c r="B9" s="53" t="s">
        <v>66</v>
      </c>
      <c r="C9" s="54" t="s">
        <v>67</v>
      </c>
      <c r="D9" s="50">
        <v>0</v>
      </c>
      <c r="E9" s="50">
        <v>50000</v>
      </c>
      <c r="F9" s="50" t="s">
        <v>40</v>
      </c>
      <c r="G9" s="50" t="s">
        <v>63</v>
      </c>
      <c r="H9" s="50">
        <f t="shared" si="1"/>
        <v>50000</v>
      </c>
      <c r="I9" s="50"/>
      <c r="J9" s="50" t="s">
        <v>64</v>
      </c>
      <c r="K9" s="50"/>
      <c r="L9" s="55" t="s">
        <v>53</v>
      </c>
      <c r="M9" s="55" t="s">
        <v>53</v>
      </c>
      <c r="N9" s="55" t="s">
        <v>53</v>
      </c>
      <c r="O9" s="55" t="s">
        <v>53</v>
      </c>
      <c r="P9" s="55" t="s">
        <v>53</v>
      </c>
      <c r="Q9" s="55" t="s">
        <v>53</v>
      </c>
      <c r="R9" s="55" t="s">
        <v>53</v>
      </c>
      <c r="S9" s="55" t="s">
        <v>53</v>
      </c>
      <c r="T9" s="55" t="s">
        <v>53</v>
      </c>
      <c r="U9" s="55" t="s">
        <v>53</v>
      </c>
      <c r="V9" s="50" t="s">
        <v>46</v>
      </c>
      <c r="W9" s="57" t="s">
        <v>65</v>
      </c>
      <c r="X9" s="50">
        <v>0</v>
      </c>
      <c r="Y9" s="50">
        <v>0</v>
      </c>
      <c r="Z9" s="50">
        <v>0</v>
      </c>
      <c r="AA9" s="50">
        <v>0</v>
      </c>
      <c r="AB9" s="50">
        <v>50000</v>
      </c>
      <c r="AC9" s="50">
        <v>50000</v>
      </c>
      <c r="AD9" s="50">
        <v>50000</v>
      </c>
      <c r="AE9" s="50">
        <v>50000</v>
      </c>
      <c r="AF9" s="50">
        <v>50000</v>
      </c>
      <c r="AG9" s="50">
        <v>50000</v>
      </c>
      <c r="AH9" s="50">
        <v>50000</v>
      </c>
      <c r="AI9" s="50">
        <f t="shared" si="0"/>
        <v>50000</v>
      </c>
    </row>
    <row r="10" spans="1:35" s="35" customFormat="1" ht="30" customHeight="1" thickTop="1" thickBot="1" x14ac:dyDescent="0.35">
      <c r="A10" s="52" t="s">
        <v>37</v>
      </c>
      <c r="B10" s="53" t="s">
        <v>68</v>
      </c>
      <c r="C10" s="54" t="s">
        <v>69</v>
      </c>
      <c r="D10" s="50">
        <v>0</v>
      </c>
      <c r="E10" s="50">
        <v>50000</v>
      </c>
      <c r="F10" s="50" t="s">
        <v>40</v>
      </c>
      <c r="G10" s="50" t="s">
        <v>63</v>
      </c>
      <c r="H10" s="50">
        <f t="shared" si="1"/>
        <v>50000</v>
      </c>
      <c r="I10" s="50"/>
      <c r="J10" s="50" t="s">
        <v>64</v>
      </c>
      <c r="K10" s="50"/>
      <c r="L10" s="55" t="s">
        <v>53</v>
      </c>
      <c r="M10" s="55" t="s">
        <v>53</v>
      </c>
      <c r="N10" s="55" t="s">
        <v>53</v>
      </c>
      <c r="O10" s="55" t="s">
        <v>53</v>
      </c>
      <c r="P10" s="55" t="s">
        <v>53</v>
      </c>
      <c r="Q10" s="55" t="s">
        <v>53</v>
      </c>
      <c r="R10" s="55" t="s">
        <v>53</v>
      </c>
      <c r="S10" s="55" t="s">
        <v>53</v>
      </c>
      <c r="T10" s="55" t="s">
        <v>53</v>
      </c>
      <c r="U10" s="55" t="s">
        <v>53</v>
      </c>
      <c r="V10" s="50" t="s">
        <v>46</v>
      </c>
      <c r="W10" s="57" t="s">
        <v>65</v>
      </c>
      <c r="X10" s="50">
        <v>0</v>
      </c>
      <c r="Y10" s="50">
        <v>0</v>
      </c>
      <c r="Z10" s="50">
        <v>0</v>
      </c>
      <c r="AA10" s="50">
        <v>0</v>
      </c>
      <c r="AB10" s="50">
        <v>50000</v>
      </c>
      <c r="AC10" s="50">
        <v>50000</v>
      </c>
      <c r="AD10" s="50">
        <v>50000</v>
      </c>
      <c r="AE10" s="50">
        <v>50000</v>
      </c>
      <c r="AF10" s="50">
        <v>50000</v>
      </c>
      <c r="AG10" s="50">
        <v>50000</v>
      </c>
      <c r="AH10" s="50">
        <v>50000</v>
      </c>
      <c r="AI10" s="50">
        <f t="shared" si="0"/>
        <v>50000</v>
      </c>
    </row>
    <row r="11" spans="1:35" s="35" customFormat="1" ht="30" customHeight="1" thickTop="1" thickBot="1" x14ac:dyDescent="0.35">
      <c r="A11" s="58"/>
      <c r="B11" s="59"/>
      <c r="C11" s="60"/>
      <c r="D11" s="61">
        <f>SUM(D5:D10)</f>
        <v>490000</v>
      </c>
      <c r="E11" s="61">
        <f>SUM(E5:E10)</f>
        <v>2360000</v>
      </c>
      <c r="F11" s="61"/>
      <c r="G11" s="61"/>
      <c r="H11" s="61">
        <f>SUM(H5:H10)</f>
        <v>2850000</v>
      </c>
      <c r="I11" s="61"/>
      <c r="J11" s="61"/>
      <c r="K11" s="61"/>
      <c r="L11" s="62"/>
      <c r="M11" s="62"/>
      <c r="N11" s="62"/>
      <c r="O11" s="62"/>
      <c r="P11" s="62"/>
      <c r="Q11" s="62"/>
      <c r="R11" s="62"/>
      <c r="S11" s="62"/>
      <c r="T11" s="62"/>
      <c r="U11" s="62"/>
      <c r="V11" s="61"/>
      <c r="W11" s="63"/>
      <c r="X11" s="50"/>
      <c r="Y11" s="50"/>
      <c r="Z11" s="50"/>
      <c r="AA11" s="50"/>
      <c r="AB11" s="50"/>
      <c r="AC11" s="50"/>
      <c r="AD11" s="50"/>
      <c r="AE11" s="50"/>
      <c r="AF11" s="50"/>
      <c r="AG11" s="50"/>
      <c r="AH11" s="50"/>
      <c r="AI11" s="64"/>
    </row>
    <row r="12" spans="1:35" s="35" customFormat="1" ht="30" customHeight="1" thickTop="1" thickBot="1" x14ac:dyDescent="0.35">
      <c r="A12" s="58"/>
      <c r="B12" s="5"/>
      <c r="C12" s="30" t="s">
        <v>70</v>
      </c>
      <c r="D12" s="31"/>
      <c r="E12" s="32"/>
      <c r="F12" s="6"/>
      <c r="G12" s="6"/>
      <c r="H12" s="6"/>
      <c r="I12" s="6"/>
      <c r="J12" s="6"/>
      <c r="K12" s="6"/>
      <c r="L12" s="7"/>
      <c r="M12" s="7"/>
      <c r="N12" s="7"/>
      <c r="O12" s="7"/>
      <c r="P12" s="7"/>
      <c r="Q12" s="7"/>
      <c r="R12" s="7"/>
      <c r="S12" s="7"/>
      <c r="T12" s="7"/>
      <c r="U12" s="7"/>
      <c r="V12" s="6"/>
      <c r="W12" s="8"/>
      <c r="X12" s="50"/>
      <c r="Y12" s="50"/>
      <c r="Z12" s="50"/>
      <c r="AA12" s="50"/>
      <c r="AB12" s="50"/>
      <c r="AC12" s="50"/>
      <c r="AD12" s="50"/>
      <c r="AE12" s="50"/>
      <c r="AF12" s="50"/>
      <c r="AG12" s="50"/>
      <c r="AH12" s="50"/>
      <c r="AI12" s="64"/>
    </row>
    <row r="13" spans="1:35" s="35" customFormat="1" ht="72" customHeight="1" thickTop="1" thickBot="1" x14ac:dyDescent="0.35">
      <c r="A13" s="52" t="s">
        <v>71</v>
      </c>
      <c r="B13" s="65" t="s">
        <v>72</v>
      </c>
      <c r="C13" s="66" t="s">
        <v>73</v>
      </c>
      <c r="D13" s="50">
        <v>0</v>
      </c>
      <c r="E13" s="50">
        <v>496152</v>
      </c>
      <c r="F13" s="50" t="s">
        <v>74</v>
      </c>
      <c r="G13" s="50" t="s">
        <v>75</v>
      </c>
      <c r="H13" s="50">
        <f>D13+E13</f>
        <v>496152</v>
      </c>
      <c r="I13" s="50"/>
      <c r="J13" s="50" t="s">
        <v>76</v>
      </c>
      <c r="K13" s="50"/>
      <c r="L13" s="55" t="s">
        <v>53</v>
      </c>
      <c r="M13" s="55" t="s">
        <v>53</v>
      </c>
      <c r="N13" s="55" t="s">
        <v>53</v>
      </c>
      <c r="O13" s="55" t="s">
        <v>53</v>
      </c>
      <c r="P13" s="55" t="s">
        <v>53</v>
      </c>
      <c r="Q13" s="55" t="s">
        <v>53</v>
      </c>
      <c r="R13" s="55" t="s">
        <v>53</v>
      </c>
      <c r="S13" s="55">
        <v>41239</v>
      </c>
      <c r="T13" s="55">
        <v>41243</v>
      </c>
      <c r="U13" s="55">
        <v>41244</v>
      </c>
      <c r="V13" s="50" t="s">
        <v>46</v>
      </c>
      <c r="W13" s="57" t="s">
        <v>77</v>
      </c>
      <c r="X13" s="67"/>
      <c r="Y13" s="67"/>
      <c r="Z13" s="67"/>
      <c r="AA13" s="67"/>
      <c r="AB13" s="67"/>
      <c r="AC13" s="67"/>
      <c r="AD13" s="67"/>
      <c r="AE13" s="67"/>
      <c r="AF13" s="67"/>
      <c r="AG13" s="67"/>
      <c r="AH13" s="67"/>
      <c r="AI13" s="50">
        <f t="shared" ref="AI13:AI33" si="2">E13+D13</f>
        <v>496152</v>
      </c>
    </row>
    <row r="14" spans="1:35" s="35" customFormat="1" ht="30" customHeight="1" thickTop="1" thickBot="1" x14ac:dyDescent="0.35">
      <c r="A14" s="52" t="s">
        <v>71</v>
      </c>
      <c r="B14" s="65" t="s">
        <v>78</v>
      </c>
      <c r="C14" s="66" t="s">
        <v>79</v>
      </c>
      <c r="D14" s="50">
        <v>3795000</v>
      </c>
      <c r="E14" s="50">
        <v>3369</v>
      </c>
      <c r="F14" s="50" t="s">
        <v>74</v>
      </c>
      <c r="G14" s="50" t="s">
        <v>75</v>
      </c>
      <c r="H14" s="50">
        <f t="shared" ref="H14:H33" si="3">D14+E14</f>
        <v>3798369</v>
      </c>
      <c r="I14" s="50"/>
      <c r="J14" s="50" t="s">
        <v>43</v>
      </c>
      <c r="K14" s="50"/>
      <c r="L14" s="55">
        <v>41213</v>
      </c>
      <c r="M14" s="55">
        <v>41231</v>
      </c>
      <c r="N14" s="55" t="s">
        <v>53</v>
      </c>
      <c r="O14" s="55">
        <v>41250</v>
      </c>
      <c r="P14" s="55">
        <v>41253</v>
      </c>
      <c r="Q14" s="55">
        <v>41253</v>
      </c>
      <c r="R14" s="55">
        <v>41257</v>
      </c>
      <c r="S14" s="55">
        <v>41261</v>
      </c>
      <c r="T14" s="55">
        <v>41266</v>
      </c>
      <c r="U14" s="55">
        <v>40909</v>
      </c>
      <c r="V14" s="50" t="s">
        <v>46</v>
      </c>
      <c r="W14" s="57" t="s">
        <v>65</v>
      </c>
      <c r="X14" s="67"/>
      <c r="Y14" s="67"/>
      <c r="Z14" s="67"/>
      <c r="AA14" s="67"/>
      <c r="AB14" s="67"/>
      <c r="AC14" s="67"/>
      <c r="AD14" s="67"/>
      <c r="AE14" s="67"/>
      <c r="AF14" s="67"/>
      <c r="AG14" s="67"/>
      <c r="AH14" s="67"/>
      <c r="AI14" s="50">
        <f t="shared" si="2"/>
        <v>3798369</v>
      </c>
    </row>
    <row r="15" spans="1:35" s="35" customFormat="1" ht="30" customHeight="1" thickTop="1" thickBot="1" x14ac:dyDescent="0.35">
      <c r="A15" s="52" t="s">
        <v>71</v>
      </c>
      <c r="B15" s="65" t="s">
        <v>80</v>
      </c>
      <c r="C15" s="68" t="s">
        <v>81</v>
      </c>
      <c r="D15" s="50">
        <v>0</v>
      </c>
      <c r="E15" s="50">
        <v>200000</v>
      </c>
      <c r="F15" s="50" t="s">
        <v>74</v>
      </c>
      <c r="G15" s="50" t="s">
        <v>75</v>
      </c>
      <c r="H15" s="50">
        <f t="shared" si="3"/>
        <v>200000</v>
      </c>
      <c r="I15" s="50"/>
      <c r="J15" s="50" t="s">
        <v>82</v>
      </c>
      <c r="K15" s="50"/>
      <c r="L15" s="55">
        <v>41222</v>
      </c>
      <c r="M15" s="55">
        <v>41231</v>
      </c>
      <c r="N15" s="55" t="s">
        <v>53</v>
      </c>
      <c r="O15" s="55">
        <v>41250</v>
      </c>
      <c r="P15" s="55">
        <v>41253</v>
      </c>
      <c r="Q15" s="55">
        <v>41253</v>
      </c>
      <c r="R15" s="55">
        <v>41257</v>
      </c>
      <c r="S15" s="55">
        <v>41261</v>
      </c>
      <c r="T15" s="55">
        <v>41266</v>
      </c>
      <c r="U15" s="55">
        <v>40909</v>
      </c>
      <c r="V15" s="50" t="s">
        <v>46</v>
      </c>
      <c r="W15" s="57" t="s">
        <v>65</v>
      </c>
      <c r="X15" s="50">
        <v>0</v>
      </c>
      <c r="Y15" s="50">
        <v>0</v>
      </c>
      <c r="Z15" s="50">
        <v>50000</v>
      </c>
      <c r="AA15" s="50">
        <v>100000</v>
      </c>
      <c r="AB15" s="50">
        <v>150000</v>
      </c>
      <c r="AC15" s="50">
        <v>150000</v>
      </c>
      <c r="AD15" s="50">
        <v>200000</v>
      </c>
      <c r="AE15" s="50">
        <v>200000</v>
      </c>
      <c r="AF15" s="50">
        <v>200000</v>
      </c>
      <c r="AG15" s="50">
        <v>200000</v>
      </c>
      <c r="AH15" s="50">
        <v>200000</v>
      </c>
      <c r="AI15" s="50">
        <f t="shared" si="2"/>
        <v>200000</v>
      </c>
    </row>
    <row r="16" spans="1:35" s="35" customFormat="1" ht="111.75" customHeight="1" thickTop="1" thickBot="1" x14ac:dyDescent="0.35">
      <c r="A16" s="52" t="s">
        <v>71</v>
      </c>
      <c r="B16" s="53" t="s">
        <v>83</v>
      </c>
      <c r="C16" s="68" t="s">
        <v>84</v>
      </c>
      <c r="D16" s="50">
        <v>697000</v>
      </c>
      <c r="E16" s="50">
        <v>3000</v>
      </c>
      <c r="F16" s="50" t="s">
        <v>74</v>
      </c>
      <c r="G16" s="50" t="s">
        <v>75</v>
      </c>
      <c r="H16" s="50">
        <f t="shared" si="3"/>
        <v>700000</v>
      </c>
      <c r="I16" s="50" t="s">
        <v>85</v>
      </c>
      <c r="J16" s="50" t="s">
        <v>43</v>
      </c>
      <c r="K16" s="50"/>
      <c r="L16" s="55">
        <v>41064</v>
      </c>
      <c r="M16" s="55" t="s">
        <v>44</v>
      </c>
      <c r="N16" s="55" t="s">
        <v>53</v>
      </c>
      <c r="O16" s="55">
        <v>41117</v>
      </c>
      <c r="P16" s="55" t="s">
        <v>86</v>
      </c>
      <c r="Q16" s="55">
        <v>41129</v>
      </c>
      <c r="R16" s="55" t="s">
        <v>45</v>
      </c>
      <c r="S16" s="55">
        <v>41190</v>
      </c>
      <c r="T16" s="55">
        <v>41211</v>
      </c>
      <c r="U16" s="55">
        <v>41214</v>
      </c>
      <c r="V16" s="50" t="s">
        <v>46</v>
      </c>
      <c r="W16" s="57" t="s">
        <v>87</v>
      </c>
      <c r="X16" s="50">
        <v>3000</v>
      </c>
      <c r="Y16" s="50">
        <v>3000</v>
      </c>
      <c r="Z16" s="50">
        <v>3000</v>
      </c>
      <c r="AA16" s="50">
        <v>3000</v>
      </c>
      <c r="AB16" s="50">
        <v>3000</v>
      </c>
      <c r="AC16" s="50">
        <v>3000</v>
      </c>
      <c r="AD16" s="50">
        <v>3000</v>
      </c>
      <c r="AE16" s="50">
        <v>3000</v>
      </c>
      <c r="AF16" s="50">
        <v>3000</v>
      </c>
      <c r="AG16" s="50">
        <v>700000</v>
      </c>
      <c r="AH16" s="50">
        <v>700000</v>
      </c>
      <c r="AI16" s="50">
        <f t="shared" si="2"/>
        <v>700000</v>
      </c>
    </row>
    <row r="17" spans="1:35" s="35" customFormat="1" ht="30" customHeight="1" thickTop="1" thickBot="1" x14ac:dyDescent="0.35">
      <c r="A17" s="52" t="s">
        <v>71</v>
      </c>
      <c r="B17" s="53" t="s">
        <v>88</v>
      </c>
      <c r="C17" s="68" t="s">
        <v>89</v>
      </c>
      <c r="D17" s="50">
        <v>417000</v>
      </c>
      <c r="E17" s="50">
        <v>3000</v>
      </c>
      <c r="F17" s="50" t="s">
        <v>74</v>
      </c>
      <c r="G17" s="50" t="s">
        <v>75</v>
      </c>
      <c r="H17" s="50">
        <f t="shared" si="3"/>
        <v>420000</v>
      </c>
      <c r="I17" s="50" t="s">
        <v>90</v>
      </c>
      <c r="J17" s="50" t="s">
        <v>43</v>
      </c>
      <c r="K17" s="50"/>
      <c r="L17" s="55">
        <v>41067</v>
      </c>
      <c r="M17" s="55" t="s">
        <v>44</v>
      </c>
      <c r="N17" s="55" t="s">
        <v>53</v>
      </c>
      <c r="O17" s="55">
        <v>41117</v>
      </c>
      <c r="P17" s="55" t="s">
        <v>86</v>
      </c>
      <c r="Q17" s="55">
        <v>41129</v>
      </c>
      <c r="R17" s="55" t="s">
        <v>45</v>
      </c>
      <c r="S17" s="55">
        <v>41190</v>
      </c>
      <c r="T17" s="55">
        <v>41211</v>
      </c>
      <c r="U17" s="55">
        <v>41214</v>
      </c>
      <c r="V17" s="50" t="s">
        <v>46</v>
      </c>
      <c r="W17" s="57" t="s">
        <v>65</v>
      </c>
      <c r="X17" s="50">
        <v>3000</v>
      </c>
      <c r="Y17" s="50">
        <v>3000</v>
      </c>
      <c r="Z17" s="50">
        <v>3000</v>
      </c>
      <c r="AA17" s="50">
        <v>3000</v>
      </c>
      <c r="AB17" s="50">
        <v>420000</v>
      </c>
      <c r="AC17" s="50">
        <v>420000</v>
      </c>
      <c r="AD17" s="50">
        <v>420000</v>
      </c>
      <c r="AE17" s="50">
        <v>420000</v>
      </c>
      <c r="AF17" s="50">
        <v>420000</v>
      </c>
      <c r="AG17" s="50">
        <v>420000</v>
      </c>
      <c r="AH17" s="50">
        <v>420000</v>
      </c>
      <c r="AI17" s="50">
        <f t="shared" si="2"/>
        <v>420000</v>
      </c>
    </row>
    <row r="18" spans="1:35" s="35" customFormat="1" ht="52.5" customHeight="1" thickTop="1" thickBot="1" x14ac:dyDescent="0.35">
      <c r="A18" s="52" t="s">
        <v>71</v>
      </c>
      <c r="B18" s="65" t="s">
        <v>91</v>
      </c>
      <c r="C18" s="68" t="s">
        <v>92</v>
      </c>
      <c r="D18" s="50">
        <v>0</v>
      </c>
      <c r="E18" s="50">
        <v>230000</v>
      </c>
      <c r="F18" s="50" t="s">
        <v>74</v>
      </c>
      <c r="G18" s="50" t="s">
        <v>75</v>
      </c>
      <c r="H18" s="50">
        <f t="shared" si="3"/>
        <v>230000</v>
      </c>
      <c r="I18" s="50" t="s">
        <v>93</v>
      </c>
      <c r="J18" s="50" t="s">
        <v>43</v>
      </c>
      <c r="K18" s="50"/>
      <c r="L18" s="55">
        <v>41067</v>
      </c>
      <c r="M18" s="55" t="s">
        <v>44</v>
      </c>
      <c r="N18" s="55" t="s">
        <v>53</v>
      </c>
      <c r="O18" s="55">
        <v>41117</v>
      </c>
      <c r="P18" s="55" t="s">
        <v>86</v>
      </c>
      <c r="Q18" s="55">
        <v>41129</v>
      </c>
      <c r="R18" s="55" t="s">
        <v>45</v>
      </c>
      <c r="S18" s="55">
        <v>41190</v>
      </c>
      <c r="T18" s="55">
        <v>41211</v>
      </c>
      <c r="U18" s="55">
        <v>41214</v>
      </c>
      <c r="V18" s="50" t="s">
        <v>46</v>
      </c>
      <c r="W18" s="57" t="s">
        <v>94</v>
      </c>
      <c r="X18" s="50">
        <v>0</v>
      </c>
      <c r="Y18" s="50">
        <v>0</v>
      </c>
      <c r="Z18" s="50">
        <v>0</v>
      </c>
      <c r="AA18" s="50">
        <v>0</v>
      </c>
      <c r="AB18" s="50">
        <v>0</v>
      </c>
      <c r="AC18" s="50">
        <v>0</v>
      </c>
      <c r="AD18" s="50">
        <v>230000</v>
      </c>
      <c r="AE18" s="50">
        <v>230000</v>
      </c>
      <c r="AF18" s="50">
        <v>230000</v>
      </c>
      <c r="AG18" s="50">
        <v>230000</v>
      </c>
      <c r="AH18" s="50">
        <v>230000</v>
      </c>
      <c r="AI18" s="50">
        <f t="shared" si="2"/>
        <v>230000</v>
      </c>
    </row>
    <row r="19" spans="1:35" s="35" customFormat="1" ht="92.25" customHeight="1" thickTop="1" thickBot="1" x14ac:dyDescent="0.35">
      <c r="A19" s="52" t="s">
        <v>71</v>
      </c>
      <c r="B19" s="53" t="s">
        <v>95</v>
      </c>
      <c r="C19" s="68" t="s">
        <v>96</v>
      </c>
      <c r="D19" s="50">
        <v>947000</v>
      </c>
      <c r="E19" s="50">
        <v>3000</v>
      </c>
      <c r="F19" s="50" t="s">
        <v>74</v>
      </c>
      <c r="G19" s="50" t="s">
        <v>75</v>
      </c>
      <c r="H19" s="50">
        <f t="shared" si="3"/>
        <v>950000</v>
      </c>
      <c r="I19" s="50" t="s">
        <v>97</v>
      </c>
      <c r="J19" s="50" t="s">
        <v>43</v>
      </c>
      <c r="K19" s="50"/>
      <c r="L19" s="55">
        <v>41064</v>
      </c>
      <c r="M19" s="55" t="s">
        <v>44</v>
      </c>
      <c r="N19" s="55" t="s">
        <v>53</v>
      </c>
      <c r="O19" s="55">
        <v>41117</v>
      </c>
      <c r="P19" s="55" t="s">
        <v>86</v>
      </c>
      <c r="Q19" s="55">
        <v>41129</v>
      </c>
      <c r="R19" s="55" t="s">
        <v>45</v>
      </c>
      <c r="S19" s="55">
        <v>41190</v>
      </c>
      <c r="T19" s="55">
        <v>41211</v>
      </c>
      <c r="U19" s="55">
        <v>41214</v>
      </c>
      <c r="V19" s="50" t="s">
        <v>46</v>
      </c>
      <c r="W19" s="57" t="s">
        <v>98</v>
      </c>
      <c r="X19" s="50">
        <v>3000</v>
      </c>
      <c r="Y19" s="50">
        <v>3000</v>
      </c>
      <c r="Z19" s="50">
        <v>3000</v>
      </c>
      <c r="AA19" s="50">
        <v>3000</v>
      </c>
      <c r="AB19" s="50">
        <v>3000</v>
      </c>
      <c r="AC19" s="50">
        <v>3000</v>
      </c>
      <c r="AD19" s="50">
        <v>950000</v>
      </c>
      <c r="AE19" s="50">
        <v>950000</v>
      </c>
      <c r="AF19" s="50">
        <v>950000</v>
      </c>
      <c r="AG19" s="50">
        <v>950000</v>
      </c>
      <c r="AH19" s="50">
        <v>950000</v>
      </c>
      <c r="AI19" s="50">
        <f t="shared" si="2"/>
        <v>950000</v>
      </c>
    </row>
    <row r="20" spans="1:35" s="35" customFormat="1" ht="30" customHeight="1" thickTop="1" thickBot="1" x14ac:dyDescent="0.35">
      <c r="A20" s="52" t="s">
        <v>71</v>
      </c>
      <c r="B20" s="65" t="s">
        <v>99</v>
      </c>
      <c r="C20" s="68" t="s">
        <v>100</v>
      </c>
      <c r="D20" s="50">
        <v>237000</v>
      </c>
      <c r="E20" s="50">
        <v>3000</v>
      </c>
      <c r="F20" s="50" t="s">
        <v>74</v>
      </c>
      <c r="G20" s="50" t="s">
        <v>75</v>
      </c>
      <c r="H20" s="50">
        <f t="shared" si="3"/>
        <v>240000</v>
      </c>
      <c r="I20" s="50" t="s">
        <v>101</v>
      </c>
      <c r="J20" s="50" t="s">
        <v>43</v>
      </c>
      <c r="K20" s="50"/>
      <c r="L20" s="55">
        <v>41067</v>
      </c>
      <c r="M20" s="55" t="s">
        <v>44</v>
      </c>
      <c r="N20" s="55" t="s">
        <v>53</v>
      </c>
      <c r="O20" s="55">
        <v>41117</v>
      </c>
      <c r="P20" s="55" t="s">
        <v>86</v>
      </c>
      <c r="Q20" s="55">
        <v>41129</v>
      </c>
      <c r="R20" s="55" t="s">
        <v>45</v>
      </c>
      <c r="S20" s="55">
        <v>41190</v>
      </c>
      <c r="T20" s="55">
        <v>41211</v>
      </c>
      <c r="U20" s="55">
        <v>41214</v>
      </c>
      <c r="V20" s="50" t="s">
        <v>46</v>
      </c>
      <c r="W20" s="57" t="s">
        <v>65</v>
      </c>
      <c r="X20" s="50">
        <v>3000</v>
      </c>
      <c r="Y20" s="50">
        <v>3000</v>
      </c>
      <c r="Z20" s="50">
        <v>3000</v>
      </c>
      <c r="AA20" s="50">
        <v>3000</v>
      </c>
      <c r="AB20" s="50">
        <v>3000</v>
      </c>
      <c r="AC20" s="50">
        <v>3000</v>
      </c>
      <c r="AD20" s="50">
        <v>240000</v>
      </c>
      <c r="AE20" s="50">
        <v>240000</v>
      </c>
      <c r="AF20" s="50">
        <v>240000</v>
      </c>
      <c r="AG20" s="50">
        <v>240000</v>
      </c>
      <c r="AH20" s="50">
        <v>240000</v>
      </c>
      <c r="AI20" s="50">
        <f t="shared" si="2"/>
        <v>240000</v>
      </c>
    </row>
    <row r="21" spans="1:35" s="35" customFormat="1" ht="42" customHeight="1" thickTop="1" thickBot="1" x14ac:dyDescent="0.35">
      <c r="A21" s="52" t="s">
        <v>71</v>
      </c>
      <c r="B21" s="65" t="s">
        <v>99</v>
      </c>
      <c r="C21" s="66" t="s">
        <v>102</v>
      </c>
      <c r="D21" s="50">
        <v>328289</v>
      </c>
      <c r="E21" s="50">
        <v>0</v>
      </c>
      <c r="F21" s="50" t="s">
        <v>74</v>
      </c>
      <c r="G21" s="50" t="s">
        <v>75</v>
      </c>
      <c r="H21" s="50">
        <f t="shared" si="3"/>
        <v>328289</v>
      </c>
      <c r="I21" s="50"/>
      <c r="J21" s="50" t="s">
        <v>43</v>
      </c>
      <c r="K21" s="50"/>
      <c r="L21" s="55" t="s">
        <v>53</v>
      </c>
      <c r="M21" s="55" t="s">
        <v>53</v>
      </c>
      <c r="N21" s="55" t="s">
        <v>53</v>
      </c>
      <c r="O21" s="55" t="s">
        <v>53</v>
      </c>
      <c r="P21" s="55" t="s">
        <v>53</v>
      </c>
      <c r="Q21" s="55" t="s">
        <v>53</v>
      </c>
      <c r="R21" s="55" t="s">
        <v>53</v>
      </c>
      <c r="S21" s="55" t="s">
        <v>53</v>
      </c>
      <c r="T21" s="55" t="s">
        <v>53</v>
      </c>
      <c r="U21" s="55" t="s">
        <v>53</v>
      </c>
      <c r="V21" s="50" t="s">
        <v>46</v>
      </c>
      <c r="W21" s="57" t="s">
        <v>103</v>
      </c>
      <c r="X21" s="67"/>
      <c r="Y21" s="67"/>
      <c r="Z21" s="67"/>
      <c r="AA21" s="67"/>
      <c r="AB21" s="67"/>
      <c r="AC21" s="67"/>
      <c r="AD21" s="67"/>
      <c r="AE21" s="67"/>
      <c r="AF21" s="67"/>
      <c r="AG21" s="67"/>
      <c r="AH21" s="67"/>
      <c r="AI21" s="50">
        <f>E21+D21</f>
        <v>328289</v>
      </c>
    </row>
    <row r="22" spans="1:35" s="35" customFormat="1" ht="30" customHeight="1" thickTop="1" thickBot="1" x14ac:dyDescent="0.35">
      <c r="A22" s="52" t="s">
        <v>71</v>
      </c>
      <c r="B22" s="65" t="s">
        <v>91</v>
      </c>
      <c r="C22" s="68" t="s">
        <v>104</v>
      </c>
      <c r="D22" s="50">
        <v>0</v>
      </c>
      <c r="E22" s="50">
        <v>230000</v>
      </c>
      <c r="F22" s="50" t="s">
        <v>74</v>
      </c>
      <c r="G22" s="50" t="s">
        <v>75</v>
      </c>
      <c r="H22" s="50">
        <f t="shared" si="3"/>
        <v>230000</v>
      </c>
      <c r="I22" s="50" t="s">
        <v>93</v>
      </c>
      <c r="J22" s="50" t="s">
        <v>43</v>
      </c>
      <c r="K22" s="50"/>
      <c r="L22" s="55">
        <v>41067</v>
      </c>
      <c r="M22" s="55" t="s">
        <v>44</v>
      </c>
      <c r="N22" s="55" t="s">
        <v>53</v>
      </c>
      <c r="O22" s="55">
        <v>41117</v>
      </c>
      <c r="P22" s="55" t="s">
        <v>86</v>
      </c>
      <c r="Q22" s="55">
        <v>41129</v>
      </c>
      <c r="R22" s="55" t="s">
        <v>45</v>
      </c>
      <c r="S22" s="55">
        <v>41190</v>
      </c>
      <c r="T22" s="55">
        <v>41211</v>
      </c>
      <c r="U22" s="55">
        <v>41214</v>
      </c>
      <c r="V22" s="50" t="s">
        <v>46</v>
      </c>
      <c r="W22" s="57" t="s">
        <v>105</v>
      </c>
      <c r="X22" s="50">
        <v>0</v>
      </c>
      <c r="Y22" s="50">
        <v>0</v>
      </c>
      <c r="Z22" s="50">
        <v>0</v>
      </c>
      <c r="AA22" s="50">
        <v>0</v>
      </c>
      <c r="AB22" s="50">
        <v>0</v>
      </c>
      <c r="AC22" s="50">
        <v>0</v>
      </c>
      <c r="AD22" s="50">
        <v>0</v>
      </c>
      <c r="AE22" s="50">
        <v>230000</v>
      </c>
      <c r="AF22" s="50">
        <v>230000</v>
      </c>
      <c r="AG22" s="50">
        <v>230000</v>
      </c>
      <c r="AH22" s="50">
        <v>230000</v>
      </c>
      <c r="AI22" s="50">
        <f t="shared" si="2"/>
        <v>230000</v>
      </c>
    </row>
    <row r="23" spans="1:35" s="35" customFormat="1" ht="30" customHeight="1" thickTop="1" thickBot="1" x14ac:dyDescent="0.35">
      <c r="A23" s="52" t="s">
        <v>71</v>
      </c>
      <c r="B23" s="53" t="s">
        <v>106</v>
      </c>
      <c r="C23" s="68" t="s">
        <v>107</v>
      </c>
      <c r="D23" s="50">
        <v>697000</v>
      </c>
      <c r="E23" s="50">
        <v>3000</v>
      </c>
      <c r="F23" s="50" t="s">
        <v>74</v>
      </c>
      <c r="G23" s="50" t="s">
        <v>75</v>
      </c>
      <c r="H23" s="50">
        <f t="shared" si="3"/>
        <v>700000</v>
      </c>
      <c r="I23" s="50" t="s">
        <v>108</v>
      </c>
      <c r="J23" s="50" t="s">
        <v>43</v>
      </c>
      <c r="K23" s="50"/>
      <c r="L23" s="55">
        <v>41064</v>
      </c>
      <c r="M23" s="55" t="s">
        <v>44</v>
      </c>
      <c r="N23" s="55" t="s">
        <v>53</v>
      </c>
      <c r="O23" s="55">
        <v>41117</v>
      </c>
      <c r="P23" s="55" t="s">
        <v>86</v>
      </c>
      <c r="Q23" s="55">
        <v>41129</v>
      </c>
      <c r="R23" s="55" t="s">
        <v>45</v>
      </c>
      <c r="S23" s="55">
        <v>41190</v>
      </c>
      <c r="T23" s="55">
        <v>41211</v>
      </c>
      <c r="U23" s="55">
        <v>41214</v>
      </c>
      <c r="V23" s="50" t="s">
        <v>46</v>
      </c>
      <c r="W23" s="57" t="s">
        <v>98</v>
      </c>
      <c r="X23" s="50">
        <v>3000</v>
      </c>
      <c r="Y23" s="50">
        <v>3000</v>
      </c>
      <c r="Z23" s="50">
        <v>3000</v>
      </c>
      <c r="AA23" s="50">
        <v>3000</v>
      </c>
      <c r="AB23" s="50">
        <v>3000</v>
      </c>
      <c r="AC23" s="50">
        <v>3000</v>
      </c>
      <c r="AD23" s="50">
        <v>3000</v>
      </c>
      <c r="AE23" s="50">
        <v>3000</v>
      </c>
      <c r="AF23" s="50">
        <v>3000</v>
      </c>
      <c r="AG23" s="50">
        <v>700000</v>
      </c>
      <c r="AH23" s="50">
        <v>700000</v>
      </c>
      <c r="AI23" s="50">
        <f t="shared" si="2"/>
        <v>700000</v>
      </c>
    </row>
    <row r="24" spans="1:35" s="35" customFormat="1" ht="30" customHeight="1" thickTop="1" thickBot="1" x14ac:dyDescent="0.35">
      <c r="A24" s="52" t="s">
        <v>71</v>
      </c>
      <c r="B24" s="53" t="s">
        <v>109</v>
      </c>
      <c r="C24" s="68" t="s">
        <v>110</v>
      </c>
      <c r="D24" s="50">
        <v>207000</v>
      </c>
      <c r="E24" s="50">
        <v>3000</v>
      </c>
      <c r="F24" s="50" t="s">
        <v>74</v>
      </c>
      <c r="G24" s="50" t="s">
        <v>75</v>
      </c>
      <c r="H24" s="50">
        <f t="shared" si="3"/>
        <v>210000</v>
      </c>
      <c r="I24" s="50" t="s">
        <v>90</v>
      </c>
      <c r="J24" s="50" t="s">
        <v>43</v>
      </c>
      <c r="K24" s="50"/>
      <c r="L24" s="55">
        <v>41067</v>
      </c>
      <c r="M24" s="55" t="s">
        <v>44</v>
      </c>
      <c r="N24" s="55" t="s">
        <v>53</v>
      </c>
      <c r="O24" s="55">
        <v>41117</v>
      </c>
      <c r="P24" s="55" t="s">
        <v>86</v>
      </c>
      <c r="Q24" s="55">
        <v>41129</v>
      </c>
      <c r="R24" s="55" t="s">
        <v>45</v>
      </c>
      <c r="S24" s="55">
        <v>41190</v>
      </c>
      <c r="T24" s="55">
        <v>41211</v>
      </c>
      <c r="U24" s="55">
        <v>41214</v>
      </c>
      <c r="V24" s="50" t="s">
        <v>46</v>
      </c>
      <c r="W24" s="57" t="s">
        <v>65</v>
      </c>
      <c r="X24" s="50">
        <v>3000</v>
      </c>
      <c r="Y24" s="50">
        <v>3000</v>
      </c>
      <c r="Z24" s="50">
        <v>3000</v>
      </c>
      <c r="AA24" s="50">
        <v>3000</v>
      </c>
      <c r="AB24" s="50">
        <v>210000</v>
      </c>
      <c r="AC24" s="50">
        <v>210000</v>
      </c>
      <c r="AD24" s="50">
        <v>210000</v>
      </c>
      <c r="AE24" s="50">
        <v>210000</v>
      </c>
      <c r="AF24" s="50">
        <v>210000</v>
      </c>
      <c r="AG24" s="50">
        <v>210000</v>
      </c>
      <c r="AH24" s="50">
        <v>210000</v>
      </c>
      <c r="AI24" s="50">
        <f t="shared" si="2"/>
        <v>210000</v>
      </c>
    </row>
    <row r="25" spans="1:35" s="35" customFormat="1" ht="30" customHeight="1" thickTop="1" thickBot="1" x14ac:dyDescent="0.35">
      <c r="A25" s="52" t="s">
        <v>71</v>
      </c>
      <c r="B25" s="53" t="s">
        <v>111</v>
      </c>
      <c r="C25" s="69" t="s">
        <v>112</v>
      </c>
      <c r="D25" s="50">
        <v>447000</v>
      </c>
      <c r="E25" s="50">
        <v>3000</v>
      </c>
      <c r="F25" s="50" t="s">
        <v>74</v>
      </c>
      <c r="G25" s="50" t="s">
        <v>75</v>
      </c>
      <c r="H25" s="50">
        <f t="shared" si="3"/>
        <v>450000</v>
      </c>
      <c r="I25" s="50" t="s">
        <v>113</v>
      </c>
      <c r="J25" s="50" t="s">
        <v>43</v>
      </c>
      <c r="K25" s="50"/>
      <c r="L25" s="55">
        <v>41064</v>
      </c>
      <c r="M25" s="55" t="s">
        <v>44</v>
      </c>
      <c r="N25" s="55" t="s">
        <v>53</v>
      </c>
      <c r="O25" s="55">
        <v>41117</v>
      </c>
      <c r="P25" s="55" t="s">
        <v>86</v>
      </c>
      <c r="Q25" s="55">
        <v>41129</v>
      </c>
      <c r="R25" s="55" t="s">
        <v>45</v>
      </c>
      <c r="S25" s="55">
        <v>41190</v>
      </c>
      <c r="T25" s="55">
        <v>41211</v>
      </c>
      <c r="U25" s="55">
        <v>41214</v>
      </c>
      <c r="V25" s="50" t="s">
        <v>46</v>
      </c>
      <c r="W25" s="57" t="s">
        <v>65</v>
      </c>
      <c r="X25" s="50">
        <v>3000</v>
      </c>
      <c r="Y25" s="50">
        <v>3000</v>
      </c>
      <c r="Z25" s="50">
        <v>3000</v>
      </c>
      <c r="AA25" s="50">
        <v>3000</v>
      </c>
      <c r="AB25" s="50">
        <v>3000</v>
      </c>
      <c r="AC25" s="50">
        <v>3000</v>
      </c>
      <c r="AD25" s="50">
        <v>3000</v>
      </c>
      <c r="AE25" s="50">
        <v>3000</v>
      </c>
      <c r="AF25" s="50">
        <v>3000</v>
      </c>
      <c r="AG25" s="50">
        <v>450000</v>
      </c>
      <c r="AH25" s="50">
        <v>450000</v>
      </c>
      <c r="AI25" s="50">
        <f t="shared" si="2"/>
        <v>450000</v>
      </c>
    </row>
    <row r="26" spans="1:35" s="35" customFormat="1" ht="30" customHeight="1" thickTop="1" thickBot="1" x14ac:dyDescent="0.35">
      <c r="A26" s="52" t="s">
        <v>71</v>
      </c>
      <c r="B26" s="65" t="s">
        <v>114</v>
      </c>
      <c r="C26" s="69" t="s">
        <v>115</v>
      </c>
      <c r="D26" s="50">
        <v>237000</v>
      </c>
      <c r="E26" s="50">
        <v>3000</v>
      </c>
      <c r="F26" s="50" t="s">
        <v>74</v>
      </c>
      <c r="G26" s="50" t="s">
        <v>75</v>
      </c>
      <c r="H26" s="50">
        <f t="shared" si="3"/>
        <v>240000</v>
      </c>
      <c r="I26" s="50" t="s">
        <v>101</v>
      </c>
      <c r="J26" s="50" t="s">
        <v>43</v>
      </c>
      <c r="K26" s="50"/>
      <c r="L26" s="55">
        <v>41067</v>
      </c>
      <c r="M26" s="55" t="s">
        <v>44</v>
      </c>
      <c r="N26" s="55" t="s">
        <v>53</v>
      </c>
      <c r="O26" s="55">
        <v>41117</v>
      </c>
      <c r="P26" s="55" t="s">
        <v>86</v>
      </c>
      <c r="Q26" s="55">
        <v>41129</v>
      </c>
      <c r="R26" s="55" t="s">
        <v>45</v>
      </c>
      <c r="S26" s="55">
        <v>41190</v>
      </c>
      <c r="T26" s="55">
        <v>41211</v>
      </c>
      <c r="U26" s="55">
        <v>41214</v>
      </c>
      <c r="V26" s="50" t="s">
        <v>46</v>
      </c>
      <c r="W26" s="57" t="s">
        <v>65</v>
      </c>
      <c r="X26" s="50">
        <v>3000</v>
      </c>
      <c r="Y26" s="50">
        <v>3000</v>
      </c>
      <c r="Z26" s="50">
        <v>3000</v>
      </c>
      <c r="AA26" s="50">
        <v>3000</v>
      </c>
      <c r="AB26" s="50">
        <v>3000</v>
      </c>
      <c r="AC26" s="50">
        <v>3000</v>
      </c>
      <c r="AD26" s="50">
        <v>3000</v>
      </c>
      <c r="AE26" s="50">
        <v>240000</v>
      </c>
      <c r="AF26" s="50">
        <v>240000</v>
      </c>
      <c r="AG26" s="50">
        <v>240000</v>
      </c>
      <c r="AH26" s="50">
        <v>240000</v>
      </c>
      <c r="AI26" s="50">
        <f t="shared" si="2"/>
        <v>240000</v>
      </c>
    </row>
    <row r="27" spans="1:35" s="35" customFormat="1" ht="30" customHeight="1" thickTop="1" thickBot="1" x14ac:dyDescent="0.35">
      <c r="A27" s="52" t="s">
        <v>71</v>
      </c>
      <c r="B27" s="65" t="s">
        <v>114</v>
      </c>
      <c r="C27" s="70" t="s">
        <v>116</v>
      </c>
      <c r="D27" s="50">
        <v>622691</v>
      </c>
      <c r="E27" s="50">
        <v>0</v>
      </c>
      <c r="F27" s="50" t="s">
        <v>74</v>
      </c>
      <c r="G27" s="50" t="s">
        <v>75</v>
      </c>
      <c r="H27" s="50">
        <f t="shared" si="3"/>
        <v>622691</v>
      </c>
      <c r="I27" s="50"/>
      <c r="J27" s="50" t="s">
        <v>43</v>
      </c>
      <c r="K27" s="50"/>
      <c r="L27" s="55">
        <v>40960</v>
      </c>
      <c r="M27" s="55">
        <v>41016</v>
      </c>
      <c r="N27" s="55" t="s">
        <v>53</v>
      </c>
      <c r="O27" s="55">
        <v>41037</v>
      </c>
      <c r="P27" s="55">
        <v>41045</v>
      </c>
      <c r="Q27" s="55">
        <v>41045</v>
      </c>
      <c r="R27" s="55">
        <v>41082</v>
      </c>
      <c r="S27" s="55">
        <v>41241</v>
      </c>
      <c r="T27" s="55">
        <v>41243</v>
      </c>
      <c r="U27" s="55">
        <v>41244</v>
      </c>
      <c r="V27" s="50" t="s">
        <v>46</v>
      </c>
      <c r="W27" s="57" t="s">
        <v>117</v>
      </c>
      <c r="X27" s="67"/>
      <c r="Y27" s="67"/>
      <c r="Z27" s="67"/>
      <c r="AA27" s="67"/>
      <c r="AB27" s="67"/>
      <c r="AC27" s="67"/>
      <c r="AD27" s="67"/>
      <c r="AE27" s="67"/>
      <c r="AF27" s="67"/>
      <c r="AG27" s="67"/>
      <c r="AH27" s="67"/>
      <c r="AI27" s="50">
        <f>E27+D27</f>
        <v>622691</v>
      </c>
    </row>
    <row r="28" spans="1:35" s="35" customFormat="1" ht="30" customHeight="1" thickTop="1" thickBot="1" x14ac:dyDescent="0.35">
      <c r="A28" s="52" t="s">
        <v>71</v>
      </c>
      <c r="B28" s="53" t="s">
        <v>118</v>
      </c>
      <c r="C28" s="69" t="s">
        <v>119</v>
      </c>
      <c r="D28" s="50">
        <v>947000</v>
      </c>
      <c r="E28" s="50">
        <v>3000</v>
      </c>
      <c r="F28" s="50" t="s">
        <v>74</v>
      </c>
      <c r="G28" s="50" t="s">
        <v>75</v>
      </c>
      <c r="H28" s="50">
        <f t="shared" si="3"/>
        <v>950000</v>
      </c>
      <c r="I28" s="50" t="s">
        <v>120</v>
      </c>
      <c r="J28" s="50" t="s">
        <v>43</v>
      </c>
      <c r="K28" s="50"/>
      <c r="L28" s="55">
        <v>41064</v>
      </c>
      <c r="M28" s="55" t="s">
        <v>44</v>
      </c>
      <c r="N28" s="55" t="s">
        <v>53</v>
      </c>
      <c r="O28" s="55">
        <v>41117</v>
      </c>
      <c r="P28" s="55" t="s">
        <v>86</v>
      </c>
      <c r="Q28" s="55">
        <v>41129</v>
      </c>
      <c r="R28" s="55" t="s">
        <v>45</v>
      </c>
      <c r="S28" s="55">
        <v>41190</v>
      </c>
      <c r="T28" s="55">
        <v>41211</v>
      </c>
      <c r="U28" s="55">
        <v>41214</v>
      </c>
      <c r="V28" s="50" t="s">
        <v>46</v>
      </c>
      <c r="W28" s="57" t="s">
        <v>98</v>
      </c>
      <c r="X28" s="50">
        <v>3000</v>
      </c>
      <c r="Y28" s="50">
        <v>3000</v>
      </c>
      <c r="Z28" s="50">
        <v>3000</v>
      </c>
      <c r="AA28" s="50">
        <v>3000</v>
      </c>
      <c r="AB28" s="50">
        <v>3000</v>
      </c>
      <c r="AC28" s="50">
        <v>3000</v>
      </c>
      <c r="AD28" s="50">
        <v>3000</v>
      </c>
      <c r="AE28" s="50">
        <v>3000</v>
      </c>
      <c r="AF28" s="50">
        <v>3000</v>
      </c>
      <c r="AG28" s="50">
        <v>950000</v>
      </c>
      <c r="AH28" s="50">
        <v>950000</v>
      </c>
      <c r="AI28" s="50">
        <f t="shared" si="2"/>
        <v>950000</v>
      </c>
    </row>
    <row r="29" spans="1:35" s="35" customFormat="1" ht="30" customHeight="1" thickTop="1" thickBot="1" x14ac:dyDescent="0.35">
      <c r="A29" s="52" t="s">
        <v>71</v>
      </c>
      <c r="B29" s="53" t="s">
        <v>121</v>
      </c>
      <c r="C29" s="69" t="s">
        <v>122</v>
      </c>
      <c r="D29" s="50">
        <v>447000</v>
      </c>
      <c r="E29" s="50">
        <v>3000</v>
      </c>
      <c r="F29" s="50" t="s">
        <v>74</v>
      </c>
      <c r="G29" s="50" t="s">
        <v>75</v>
      </c>
      <c r="H29" s="50">
        <f t="shared" si="3"/>
        <v>450000</v>
      </c>
      <c r="I29" s="50" t="s">
        <v>101</v>
      </c>
      <c r="J29" s="50" t="s">
        <v>43</v>
      </c>
      <c r="K29" s="50"/>
      <c r="L29" s="55">
        <v>41064</v>
      </c>
      <c r="M29" s="55" t="s">
        <v>44</v>
      </c>
      <c r="N29" s="55" t="s">
        <v>53</v>
      </c>
      <c r="O29" s="55">
        <v>41117</v>
      </c>
      <c r="P29" s="55" t="s">
        <v>86</v>
      </c>
      <c r="Q29" s="55">
        <v>41129</v>
      </c>
      <c r="R29" s="55" t="s">
        <v>45</v>
      </c>
      <c r="S29" s="55">
        <v>41190</v>
      </c>
      <c r="T29" s="55">
        <v>41211</v>
      </c>
      <c r="U29" s="55">
        <v>41214</v>
      </c>
      <c r="V29" s="50" t="s">
        <v>46</v>
      </c>
      <c r="W29" s="57" t="s">
        <v>65</v>
      </c>
      <c r="X29" s="50">
        <v>3000</v>
      </c>
      <c r="Y29" s="50">
        <v>3000</v>
      </c>
      <c r="Z29" s="50">
        <v>3000</v>
      </c>
      <c r="AA29" s="50">
        <v>3000</v>
      </c>
      <c r="AB29" s="50">
        <v>3000</v>
      </c>
      <c r="AC29" s="50">
        <v>3000</v>
      </c>
      <c r="AD29" s="50">
        <v>3000</v>
      </c>
      <c r="AE29" s="50">
        <v>3000</v>
      </c>
      <c r="AF29" s="50">
        <v>3000</v>
      </c>
      <c r="AG29" s="50">
        <v>450000</v>
      </c>
      <c r="AH29" s="50">
        <v>450000</v>
      </c>
      <c r="AI29" s="50">
        <f t="shared" si="2"/>
        <v>450000</v>
      </c>
    </row>
    <row r="30" spans="1:35" s="35" customFormat="1" ht="30" customHeight="1" thickTop="1" thickBot="1" x14ac:dyDescent="0.35">
      <c r="A30" s="52" t="s">
        <v>71</v>
      </c>
      <c r="B30" s="53" t="s">
        <v>123</v>
      </c>
      <c r="C30" s="69" t="s">
        <v>124</v>
      </c>
      <c r="D30" s="50">
        <v>298000</v>
      </c>
      <c r="E30" s="50">
        <v>2000</v>
      </c>
      <c r="F30" s="50" t="s">
        <v>74</v>
      </c>
      <c r="G30" s="50" t="s">
        <v>75</v>
      </c>
      <c r="H30" s="50">
        <f t="shared" si="3"/>
        <v>300000</v>
      </c>
      <c r="I30" s="50" t="s">
        <v>125</v>
      </c>
      <c r="J30" s="50" t="s">
        <v>43</v>
      </c>
      <c r="K30" s="50"/>
      <c r="L30" s="55">
        <v>41064</v>
      </c>
      <c r="M30" s="55" t="s">
        <v>44</v>
      </c>
      <c r="N30" s="55" t="s">
        <v>53</v>
      </c>
      <c r="O30" s="55">
        <v>41117</v>
      </c>
      <c r="P30" s="55" t="s">
        <v>86</v>
      </c>
      <c r="Q30" s="55">
        <v>41129</v>
      </c>
      <c r="R30" s="55" t="s">
        <v>45</v>
      </c>
      <c r="S30" s="55">
        <v>41190</v>
      </c>
      <c r="T30" s="55">
        <v>41211</v>
      </c>
      <c r="U30" s="55">
        <v>41214</v>
      </c>
      <c r="V30" s="50" t="s">
        <v>46</v>
      </c>
      <c r="W30" s="57" t="s">
        <v>65</v>
      </c>
      <c r="X30" s="50">
        <v>2000</v>
      </c>
      <c r="Y30" s="50">
        <v>2000</v>
      </c>
      <c r="Z30" s="50">
        <v>2000</v>
      </c>
      <c r="AA30" s="50">
        <v>2000</v>
      </c>
      <c r="AB30" s="50">
        <v>2000</v>
      </c>
      <c r="AC30" s="50">
        <v>2000</v>
      </c>
      <c r="AD30" s="50">
        <v>2000</v>
      </c>
      <c r="AE30" s="50">
        <v>300000</v>
      </c>
      <c r="AF30" s="50">
        <v>300000</v>
      </c>
      <c r="AG30" s="50">
        <v>300000</v>
      </c>
      <c r="AH30" s="50">
        <v>300000</v>
      </c>
      <c r="AI30" s="50">
        <f t="shared" si="2"/>
        <v>300000</v>
      </c>
    </row>
    <row r="31" spans="1:35" s="35" customFormat="1" ht="30" customHeight="1" thickTop="1" thickBot="1" x14ac:dyDescent="0.35">
      <c r="A31" s="52" t="s">
        <v>71</v>
      </c>
      <c r="B31" s="65" t="s">
        <v>126</v>
      </c>
      <c r="C31" s="69" t="s">
        <v>127</v>
      </c>
      <c r="D31" s="50">
        <v>237000</v>
      </c>
      <c r="E31" s="50">
        <v>3000</v>
      </c>
      <c r="F31" s="50" t="s">
        <v>74</v>
      </c>
      <c r="G31" s="50" t="s">
        <v>75</v>
      </c>
      <c r="H31" s="50">
        <f t="shared" si="3"/>
        <v>240000</v>
      </c>
      <c r="I31" s="50" t="s">
        <v>101</v>
      </c>
      <c r="J31" s="50" t="s">
        <v>43</v>
      </c>
      <c r="K31" s="50"/>
      <c r="L31" s="55">
        <v>41067</v>
      </c>
      <c r="M31" s="55" t="s">
        <v>44</v>
      </c>
      <c r="N31" s="55" t="s">
        <v>53</v>
      </c>
      <c r="O31" s="55">
        <v>41117</v>
      </c>
      <c r="P31" s="55" t="s">
        <v>86</v>
      </c>
      <c r="Q31" s="55">
        <v>41129</v>
      </c>
      <c r="R31" s="55" t="s">
        <v>45</v>
      </c>
      <c r="S31" s="55">
        <v>41190</v>
      </c>
      <c r="T31" s="55">
        <v>41211</v>
      </c>
      <c r="U31" s="55">
        <v>41214</v>
      </c>
      <c r="V31" s="50" t="s">
        <v>46</v>
      </c>
      <c r="W31" s="57" t="s">
        <v>65</v>
      </c>
      <c r="X31" s="50">
        <v>3000</v>
      </c>
      <c r="Y31" s="50">
        <v>3000</v>
      </c>
      <c r="Z31" s="50">
        <v>3000</v>
      </c>
      <c r="AA31" s="50">
        <v>3000</v>
      </c>
      <c r="AB31" s="50">
        <v>3000</v>
      </c>
      <c r="AC31" s="50">
        <v>3000</v>
      </c>
      <c r="AD31" s="50">
        <v>3000</v>
      </c>
      <c r="AE31" s="50">
        <v>240000</v>
      </c>
      <c r="AF31" s="50">
        <v>240000</v>
      </c>
      <c r="AG31" s="50">
        <v>240000</v>
      </c>
      <c r="AH31" s="50">
        <v>240000</v>
      </c>
      <c r="AI31" s="50">
        <f t="shared" si="2"/>
        <v>240000</v>
      </c>
    </row>
    <row r="32" spans="1:35" s="35" customFormat="1" ht="30" customHeight="1" thickTop="1" thickBot="1" x14ac:dyDescent="0.35">
      <c r="A32" s="52" t="s">
        <v>71</v>
      </c>
      <c r="B32" s="65" t="s">
        <v>126</v>
      </c>
      <c r="C32" s="70" t="s">
        <v>128</v>
      </c>
      <c r="D32" s="50">
        <v>248369</v>
      </c>
      <c r="E32" s="50">
        <v>0</v>
      </c>
      <c r="F32" s="50" t="s">
        <v>74</v>
      </c>
      <c r="G32" s="50" t="s">
        <v>75</v>
      </c>
      <c r="H32" s="50">
        <f t="shared" si="3"/>
        <v>248369</v>
      </c>
      <c r="I32" s="50"/>
      <c r="J32" s="50" t="s">
        <v>43</v>
      </c>
      <c r="K32" s="50"/>
      <c r="L32" s="55">
        <v>40960</v>
      </c>
      <c r="M32" s="55">
        <v>41016</v>
      </c>
      <c r="N32" s="55" t="s">
        <v>53</v>
      </c>
      <c r="O32" s="55">
        <v>41037</v>
      </c>
      <c r="P32" s="55">
        <v>41045</v>
      </c>
      <c r="Q32" s="55">
        <v>41045</v>
      </c>
      <c r="R32" s="55">
        <v>41082</v>
      </c>
      <c r="S32" s="55">
        <v>41241</v>
      </c>
      <c r="T32" s="55">
        <v>41243</v>
      </c>
      <c r="U32" s="55">
        <v>41244</v>
      </c>
      <c r="V32" s="50" t="s">
        <v>46</v>
      </c>
      <c r="W32" s="57" t="s">
        <v>129</v>
      </c>
      <c r="X32" s="67"/>
      <c r="Y32" s="67"/>
      <c r="Z32" s="67"/>
      <c r="AA32" s="67"/>
      <c r="AB32" s="67"/>
      <c r="AC32" s="67"/>
      <c r="AD32" s="67"/>
      <c r="AE32" s="67"/>
      <c r="AF32" s="67"/>
      <c r="AG32" s="67"/>
      <c r="AH32" s="67"/>
      <c r="AI32" s="50">
        <f>E32+D32</f>
        <v>248369</v>
      </c>
    </row>
    <row r="33" spans="1:35" s="35" customFormat="1" ht="30" customHeight="1" thickTop="1" thickBot="1" x14ac:dyDescent="0.35">
      <c r="A33" s="52" t="s">
        <v>71</v>
      </c>
      <c r="B33" s="53" t="s">
        <v>130</v>
      </c>
      <c r="C33" s="69" t="s">
        <v>131</v>
      </c>
      <c r="D33" s="50">
        <v>0</v>
      </c>
      <c r="E33" s="50">
        <v>200000</v>
      </c>
      <c r="F33" s="50" t="s">
        <v>74</v>
      </c>
      <c r="G33" s="50" t="s">
        <v>75</v>
      </c>
      <c r="H33" s="50">
        <f t="shared" si="3"/>
        <v>200000</v>
      </c>
      <c r="I33" s="50" t="s">
        <v>132</v>
      </c>
      <c r="J33" s="50" t="s">
        <v>43</v>
      </c>
      <c r="K33" s="50"/>
      <c r="L33" s="55">
        <v>41064</v>
      </c>
      <c r="M33" s="55" t="s">
        <v>44</v>
      </c>
      <c r="N33" s="55">
        <v>41109</v>
      </c>
      <c r="O33" s="55">
        <v>41117</v>
      </c>
      <c r="P33" s="55" t="s">
        <v>86</v>
      </c>
      <c r="Q33" s="55">
        <v>41129</v>
      </c>
      <c r="R33" s="55" t="s">
        <v>45</v>
      </c>
      <c r="S33" s="55">
        <v>41190</v>
      </c>
      <c r="T33" s="55">
        <v>41211</v>
      </c>
      <c r="U33" s="55">
        <v>41214</v>
      </c>
      <c r="V33" s="50" t="s">
        <v>46</v>
      </c>
      <c r="W33" s="57" t="s">
        <v>65</v>
      </c>
      <c r="X33" s="50">
        <v>0</v>
      </c>
      <c r="Y33" s="50">
        <v>0</v>
      </c>
      <c r="Z33" s="50">
        <v>0</v>
      </c>
      <c r="AA33" s="50">
        <v>0</v>
      </c>
      <c r="AB33" s="50">
        <v>0</v>
      </c>
      <c r="AC33" s="50">
        <v>0</v>
      </c>
      <c r="AD33" s="50">
        <v>0</v>
      </c>
      <c r="AE33" s="50">
        <v>0</v>
      </c>
      <c r="AF33" s="50">
        <v>0</v>
      </c>
      <c r="AG33" s="50">
        <v>200000</v>
      </c>
      <c r="AH33" s="50">
        <v>200000</v>
      </c>
      <c r="AI33" s="50">
        <f t="shared" si="2"/>
        <v>200000</v>
      </c>
    </row>
    <row r="34" spans="1:35" s="35" customFormat="1" ht="30" customHeight="1" thickTop="1" thickBot="1" x14ac:dyDescent="0.35">
      <c r="A34" s="58"/>
      <c r="B34" s="71"/>
      <c r="C34" s="72"/>
      <c r="D34" s="61">
        <f>SUM(D13:D33)</f>
        <v>10809349</v>
      </c>
      <c r="E34" s="61">
        <f>SUM(E13:E33)</f>
        <v>1394521</v>
      </c>
      <c r="F34" s="61"/>
      <c r="G34" s="61"/>
      <c r="H34" s="61">
        <f>SUM(H13:H33)</f>
        <v>12203870</v>
      </c>
      <c r="I34" s="61"/>
      <c r="J34" s="61"/>
      <c r="K34" s="61"/>
      <c r="L34" s="62"/>
      <c r="M34" s="62"/>
      <c r="N34" s="62"/>
      <c r="O34" s="62"/>
      <c r="P34" s="62"/>
      <c r="Q34" s="62"/>
      <c r="R34" s="62"/>
      <c r="S34" s="62"/>
      <c r="T34" s="62"/>
      <c r="U34" s="62"/>
      <c r="V34" s="61"/>
      <c r="W34" s="63"/>
      <c r="X34" s="50"/>
      <c r="Y34" s="50"/>
      <c r="Z34" s="50"/>
      <c r="AA34" s="50"/>
      <c r="AB34" s="50"/>
      <c r="AC34" s="50"/>
      <c r="AD34" s="50"/>
      <c r="AE34" s="50"/>
      <c r="AF34" s="50"/>
      <c r="AG34" s="50"/>
      <c r="AH34" s="50"/>
      <c r="AI34" s="50"/>
    </row>
    <row r="35" spans="1:35" s="35" customFormat="1" ht="30" customHeight="1" thickTop="1" thickBot="1" x14ac:dyDescent="0.35">
      <c r="A35" s="58"/>
      <c r="B35" s="9"/>
      <c r="C35" s="22" t="s">
        <v>133</v>
      </c>
      <c r="D35" s="23"/>
      <c r="E35" s="24"/>
      <c r="F35" s="10"/>
      <c r="G35" s="10"/>
      <c r="H35" s="10"/>
      <c r="I35" s="10"/>
      <c r="J35" s="10"/>
      <c r="K35" s="10"/>
      <c r="L35" s="11"/>
      <c r="M35" s="11"/>
      <c r="N35" s="11"/>
      <c r="O35" s="11"/>
      <c r="P35" s="11"/>
      <c r="Q35" s="11"/>
      <c r="R35" s="11"/>
      <c r="S35" s="11"/>
      <c r="T35" s="11"/>
      <c r="U35" s="11"/>
      <c r="V35" s="10"/>
      <c r="W35" s="12"/>
      <c r="X35" s="50"/>
      <c r="Y35" s="50"/>
      <c r="Z35" s="50"/>
      <c r="AA35" s="50"/>
      <c r="AB35" s="50"/>
      <c r="AC35" s="50"/>
      <c r="AD35" s="50"/>
      <c r="AE35" s="50"/>
      <c r="AF35" s="50"/>
      <c r="AG35" s="50"/>
      <c r="AH35" s="50"/>
      <c r="AI35" s="51"/>
    </row>
    <row r="36" spans="1:35" s="35" customFormat="1" ht="30" customHeight="1" thickTop="1" thickBot="1" x14ac:dyDescent="0.35">
      <c r="A36" s="52" t="s">
        <v>134</v>
      </c>
      <c r="B36" s="53" t="s">
        <v>135</v>
      </c>
      <c r="C36" s="73" t="s">
        <v>136</v>
      </c>
      <c r="D36" s="50">
        <v>0</v>
      </c>
      <c r="E36" s="50">
        <v>1499300</v>
      </c>
      <c r="F36" s="50" t="s">
        <v>137</v>
      </c>
      <c r="G36" s="50" t="s">
        <v>138</v>
      </c>
      <c r="H36" s="50">
        <f t="shared" ref="H36:H51" si="4">D36+E36</f>
        <v>1499300</v>
      </c>
      <c r="I36" s="50"/>
      <c r="J36" s="50" t="s">
        <v>139</v>
      </c>
      <c r="K36" s="50" t="s">
        <v>53</v>
      </c>
      <c r="L36" s="50" t="s">
        <v>53</v>
      </c>
      <c r="M36" s="50" t="s">
        <v>53</v>
      </c>
      <c r="N36" s="50" t="s">
        <v>53</v>
      </c>
      <c r="O36" s="50" t="s">
        <v>53</v>
      </c>
      <c r="P36" s="50" t="s">
        <v>53</v>
      </c>
      <c r="Q36" s="50" t="s">
        <v>53</v>
      </c>
      <c r="R36" s="50" t="s">
        <v>53</v>
      </c>
      <c r="S36" s="50" t="s">
        <v>53</v>
      </c>
      <c r="T36" s="50" t="s">
        <v>53</v>
      </c>
      <c r="U36" s="55">
        <v>41090</v>
      </c>
      <c r="V36" s="50" t="s">
        <v>46</v>
      </c>
      <c r="W36" s="57" t="s">
        <v>65</v>
      </c>
      <c r="X36" s="67"/>
      <c r="Y36" s="67"/>
      <c r="Z36" s="67"/>
      <c r="AA36" s="67"/>
      <c r="AB36" s="67"/>
      <c r="AC36" s="67"/>
      <c r="AD36" s="67"/>
      <c r="AE36" s="67"/>
      <c r="AF36" s="67"/>
      <c r="AG36" s="67"/>
      <c r="AH36" s="67"/>
      <c r="AI36" s="50">
        <f>E36+D36</f>
        <v>1499300</v>
      </c>
    </row>
    <row r="37" spans="1:35" s="35" customFormat="1" ht="30" customHeight="1" thickTop="1" thickBot="1" x14ac:dyDescent="0.35">
      <c r="A37" s="52" t="s">
        <v>134</v>
      </c>
      <c r="B37" s="53" t="s">
        <v>140</v>
      </c>
      <c r="C37" s="73" t="s">
        <v>141</v>
      </c>
      <c r="D37" s="50">
        <v>0</v>
      </c>
      <c r="E37" s="50">
        <v>242495</v>
      </c>
      <c r="F37" s="50" t="s">
        <v>137</v>
      </c>
      <c r="G37" s="50" t="s">
        <v>142</v>
      </c>
      <c r="H37" s="50">
        <f t="shared" si="4"/>
        <v>242495</v>
      </c>
      <c r="I37" s="50"/>
      <c r="J37" s="50" t="s">
        <v>43</v>
      </c>
      <c r="K37" s="50"/>
      <c r="L37" s="55">
        <v>41018</v>
      </c>
      <c r="M37" s="55" t="s">
        <v>143</v>
      </c>
      <c r="N37" s="50" t="s">
        <v>53</v>
      </c>
      <c r="O37" s="55">
        <v>41068</v>
      </c>
      <c r="P37" s="55"/>
      <c r="Q37" s="55">
        <v>41211</v>
      </c>
      <c r="R37" s="55"/>
      <c r="S37" s="55" t="s">
        <v>144</v>
      </c>
      <c r="T37" s="55" t="s">
        <v>144</v>
      </c>
      <c r="U37" s="55" t="s">
        <v>144</v>
      </c>
      <c r="V37" s="50" t="s">
        <v>46</v>
      </c>
      <c r="W37" s="57" t="s">
        <v>145</v>
      </c>
      <c r="X37" s="67"/>
      <c r="Y37" s="67"/>
      <c r="Z37" s="67"/>
      <c r="AA37" s="67"/>
      <c r="AB37" s="67"/>
      <c r="AC37" s="67"/>
      <c r="AD37" s="67"/>
      <c r="AE37" s="67"/>
      <c r="AF37" s="67"/>
      <c r="AG37" s="67"/>
      <c r="AH37" s="67"/>
      <c r="AI37" s="50">
        <f>E37+D37</f>
        <v>242495</v>
      </c>
    </row>
    <row r="38" spans="1:35" s="35" customFormat="1" ht="30" customHeight="1" thickTop="1" thickBot="1" x14ac:dyDescent="0.35">
      <c r="A38" s="52" t="s">
        <v>134</v>
      </c>
      <c r="B38" s="53" t="s">
        <v>146</v>
      </c>
      <c r="C38" s="74" t="s">
        <v>147</v>
      </c>
      <c r="D38" s="50">
        <v>0</v>
      </c>
      <c r="E38" s="50">
        <v>100000</v>
      </c>
      <c r="F38" s="50" t="s">
        <v>137</v>
      </c>
      <c r="G38" s="50" t="s">
        <v>138</v>
      </c>
      <c r="H38" s="50">
        <f t="shared" si="4"/>
        <v>100000</v>
      </c>
      <c r="I38" s="50"/>
      <c r="J38" s="50" t="s">
        <v>64</v>
      </c>
      <c r="K38" s="50" t="s">
        <v>53</v>
      </c>
      <c r="L38" s="50" t="s">
        <v>53</v>
      </c>
      <c r="M38" s="50" t="s">
        <v>53</v>
      </c>
      <c r="N38" s="50" t="s">
        <v>53</v>
      </c>
      <c r="O38" s="50" t="s">
        <v>53</v>
      </c>
      <c r="P38" s="50" t="s">
        <v>53</v>
      </c>
      <c r="Q38" s="50" t="s">
        <v>53</v>
      </c>
      <c r="R38" s="50" t="s">
        <v>53</v>
      </c>
      <c r="S38" s="50" t="s">
        <v>53</v>
      </c>
      <c r="T38" s="50" t="s">
        <v>53</v>
      </c>
      <c r="U38" s="50" t="s">
        <v>53</v>
      </c>
      <c r="V38" s="50" t="s">
        <v>46</v>
      </c>
      <c r="W38" s="57" t="s">
        <v>65</v>
      </c>
      <c r="X38" s="50">
        <v>0</v>
      </c>
      <c r="Y38" s="50">
        <v>0</v>
      </c>
      <c r="Z38" s="50">
        <v>0</v>
      </c>
      <c r="AA38" s="50">
        <v>0</v>
      </c>
      <c r="AB38" s="50">
        <v>20000</v>
      </c>
      <c r="AC38" s="50">
        <v>20000</v>
      </c>
      <c r="AD38" s="50">
        <v>35000</v>
      </c>
      <c r="AE38" s="50">
        <v>35000</v>
      </c>
      <c r="AF38" s="50">
        <v>65000</v>
      </c>
      <c r="AG38" s="50">
        <v>80000</v>
      </c>
      <c r="AH38" s="50">
        <v>100000</v>
      </c>
      <c r="AI38" s="50">
        <f t="shared" ref="AI38:AI51" si="5">E38+D38</f>
        <v>100000</v>
      </c>
    </row>
    <row r="39" spans="1:35" s="35" customFormat="1" ht="30" customHeight="1" thickTop="1" thickBot="1" x14ac:dyDescent="0.35">
      <c r="A39" s="52" t="s">
        <v>134</v>
      </c>
      <c r="B39" s="53" t="s">
        <v>148</v>
      </c>
      <c r="C39" s="54" t="s">
        <v>149</v>
      </c>
      <c r="D39" s="50">
        <v>0</v>
      </c>
      <c r="E39" s="50">
        <v>0</v>
      </c>
      <c r="F39" s="50"/>
      <c r="G39" s="50"/>
      <c r="H39" s="50"/>
      <c r="I39" s="50"/>
      <c r="J39" s="50"/>
      <c r="K39" s="50"/>
      <c r="L39" s="55"/>
      <c r="M39" s="55"/>
      <c r="N39" s="55"/>
      <c r="O39" s="55"/>
      <c r="P39" s="55"/>
      <c r="Q39" s="55"/>
      <c r="R39" s="55"/>
      <c r="S39" s="55"/>
      <c r="T39" s="55"/>
      <c r="U39" s="55"/>
      <c r="V39" s="50"/>
      <c r="W39" s="57"/>
      <c r="X39" s="50"/>
      <c r="Y39" s="50"/>
      <c r="Z39" s="50"/>
      <c r="AA39" s="50"/>
      <c r="AB39" s="50"/>
      <c r="AC39" s="50"/>
      <c r="AD39" s="50"/>
      <c r="AE39" s="50"/>
      <c r="AF39" s="50"/>
      <c r="AG39" s="50"/>
      <c r="AH39" s="50"/>
      <c r="AI39" s="50">
        <f t="shared" si="5"/>
        <v>0</v>
      </c>
    </row>
    <row r="40" spans="1:35" s="35" customFormat="1" ht="30" customHeight="1" thickTop="1" thickBot="1" x14ac:dyDescent="0.35">
      <c r="A40" s="52"/>
      <c r="B40" s="53"/>
      <c r="C40" s="75" t="s">
        <v>150</v>
      </c>
      <c r="D40" s="50">
        <v>0</v>
      </c>
      <c r="E40" s="50">
        <v>250000</v>
      </c>
      <c r="F40" s="50" t="s">
        <v>137</v>
      </c>
      <c r="G40" s="50" t="s">
        <v>138</v>
      </c>
      <c r="H40" s="50">
        <f t="shared" si="4"/>
        <v>250000</v>
      </c>
      <c r="I40" s="50"/>
      <c r="J40" s="50" t="s">
        <v>64</v>
      </c>
      <c r="K40" s="50" t="s">
        <v>53</v>
      </c>
      <c r="L40" s="50" t="s">
        <v>53</v>
      </c>
      <c r="M40" s="50" t="s">
        <v>53</v>
      </c>
      <c r="N40" s="50" t="s">
        <v>53</v>
      </c>
      <c r="O40" s="50" t="s">
        <v>53</v>
      </c>
      <c r="P40" s="50" t="s">
        <v>53</v>
      </c>
      <c r="Q40" s="50" t="s">
        <v>53</v>
      </c>
      <c r="R40" s="50" t="s">
        <v>53</v>
      </c>
      <c r="S40" s="50" t="s">
        <v>53</v>
      </c>
      <c r="T40" s="50" t="s">
        <v>53</v>
      </c>
      <c r="U40" s="50" t="s">
        <v>53</v>
      </c>
      <c r="V40" s="50" t="s">
        <v>46</v>
      </c>
      <c r="W40" s="57" t="s">
        <v>65</v>
      </c>
      <c r="X40" s="50">
        <v>80000</v>
      </c>
      <c r="Y40" s="50">
        <v>250000</v>
      </c>
      <c r="Z40" s="50">
        <v>250000</v>
      </c>
      <c r="AA40" s="50">
        <v>250000</v>
      </c>
      <c r="AB40" s="50">
        <v>250000</v>
      </c>
      <c r="AC40" s="50">
        <v>250000</v>
      </c>
      <c r="AD40" s="50">
        <v>250000</v>
      </c>
      <c r="AE40" s="50">
        <v>250000</v>
      </c>
      <c r="AF40" s="50">
        <v>250000</v>
      </c>
      <c r="AG40" s="50">
        <v>250000</v>
      </c>
      <c r="AH40" s="50">
        <v>250000</v>
      </c>
      <c r="AI40" s="50">
        <f t="shared" si="5"/>
        <v>250000</v>
      </c>
    </row>
    <row r="41" spans="1:35" s="35" customFormat="1" ht="30" customHeight="1" thickTop="1" thickBot="1" x14ac:dyDescent="0.35">
      <c r="A41" s="52"/>
      <c r="B41" s="53"/>
      <c r="C41" s="75" t="s">
        <v>151</v>
      </c>
      <c r="D41" s="50">
        <v>0</v>
      </c>
      <c r="E41" s="50">
        <v>25000</v>
      </c>
      <c r="F41" s="50" t="s">
        <v>137</v>
      </c>
      <c r="G41" s="50" t="s">
        <v>138</v>
      </c>
      <c r="H41" s="50">
        <f t="shared" si="4"/>
        <v>25000</v>
      </c>
      <c r="I41" s="50"/>
      <c r="J41" s="50" t="s">
        <v>64</v>
      </c>
      <c r="K41" s="50" t="s">
        <v>53</v>
      </c>
      <c r="L41" s="50" t="s">
        <v>53</v>
      </c>
      <c r="M41" s="50" t="s">
        <v>53</v>
      </c>
      <c r="N41" s="50" t="s">
        <v>53</v>
      </c>
      <c r="O41" s="50" t="s">
        <v>53</v>
      </c>
      <c r="P41" s="50" t="s">
        <v>53</v>
      </c>
      <c r="Q41" s="50" t="s">
        <v>53</v>
      </c>
      <c r="R41" s="50" t="s">
        <v>53</v>
      </c>
      <c r="S41" s="50" t="s">
        <v>53</v>
      </c>
      <c r="T41" s="50" t="s">
        <v>53</v>
      </c>
      <c r="U41" s="50" t="s">
        <v>53</v>
      </c>
      <c r="V41" s="50" t="s">
        <v>46</v>
      </c>
      <c r="W41" s="57" t="s">
        <v>65</v>
      </c>
      <c r="X41" s="50">
        <v>0</v>
      </c>
      <c r="Y41" s="50">
        <v>0</v>
      </c>
      <c r="Z41" s="50">
        <v>25000</v>
      </c>
      <c r="AA41" s="50">
        <v>25000</v>
      </c>
      <c r="AB41" s="50">
        <v>25000</v>
      </c>
      <c r="AC41" s="50">
        <v>25000</v>
      </c>
      <c r="AD41" s="50">
        <v>25000</v>
      </c>
      <c r="AE41" s="50">
        <v>25000</v>
      </c>
      <c r="AF41" s="50">
        <v>25000</v>
      </c>
      <c r="AG41" s="50">
        <v>25000</v>
      </c>
      <c r="AH41" s="50">
        <v>25000</v>
      </c>
      <c r="AI41" s="50">
        <f t="shared" si="5"/>
        <v>25000</v>
      </c>
    </row>
    <row r="42" spans="1:35" s="35" customFormat="1" ht="30" customHeight="1" thickTop="1" thickBot="1" x14ac:dyDescent="0.35">
      <c r="A42" s="52"/>
      <c r="B42" s="53"/>
      <c r="C42" s="75" t="s">
        <v>152</v>
      </c>
      <c r="D42" s="50">
        <v>0</v>
      </c>
      <c r="E42" s="50">
        <v>250000</v>
      </c>
      <c r="F42" s="50" t="s">
        <v>137</v>
      </c>
      <c r="G42" s="50" t="s">
        <v>138</v>
      </c>
      <c r="H42" s="50">
        <f t="shared" si="4"/>
        <v>250000</v>
      </c>
      <c r="I42" s="50"/>
      <c r="J42" s="50" t="s">
        <v>64</v>
      </c>
      <c r="K42" s="50" t="s">
        <v>53</v>
      </c>
      <c r="L42" s="50" t="s">
        <v>53</v>
      </c>
      <c r="M42" s="50" t="s">
        <v>53</v>
      </c>
      <c r="N42" s="50" t="s">
        <v>53</v>
      </c>
      <c r="O42" s="50" t="s">
        <v>53</v>
      </c>
      <c r="P42" s="50" t="s">
        <v>53</v>
      </c>
      <c r="Q42" s="50" t="s">
        <v>53</v>
      </c>
      <c r="R42" s="50" t="s">
        <v>53</v>
      </c>
      <c r="S42" s="50" t="s">
        <v>53</v>
      </c>
      <c r="T42" s="50" t="s">
        <v>53</v>
      </c>
      <c r="U42" s="50" t="s">
        <v>53</v>
      </c>
      <c r="V42" s="50" t="s">
        <v>46</v>
      </c>
      <c r="W42" s="57" t="s">
        <v>65</v>
      </c>
      <c r="X42" s="50">
        <v>100000</v>
      </c>
      <c r="Y42" s="50">
        <v>250000</v>
      </c>
      <c r="Z42" s="50">
        <v>250000</v>
      </c>
      <c r="AA42" s="50">
        <v>250000</v>
      </c>
      <c r="AB42" s="50">
        <v>250000</v>
      </c>
      <c r="AC42" s="50">
        <v>250000</v>
      </c>
      <c r="AD42" s="50">
        <v>250000</v>
      </c>
      <c r="AE42" s="50">
        <v>250000</v>
      </c>
      <c r="AF42" s="50">
        <v>250000</v>
      </c>
      <c r="AG42" s="50">
        <v>250000</v>
      </c>
      <c r="AH42" s="50">
        <v>250000</v>
      </c>
      <c r="AI42" s="50">
        <f t="shared" si="5"/>
        <v>250000</v>
      </c>
    </row>
    <row r="43" spans="1:35" s="35" customFormat="1" ht="30" customHeight="1" thickTop="1" thickBot="1" x14ac:dyDescent="0.35">
      <c r="A43" s="52"/>
      <c r="B43" s="53"/>
      <c r="C43" s="75" t="s">
        <v>153</v>
      </c>
      <c r="D43" s="50">
        <v>0</v>
      </c>
      <c r="E43" s="50">
        <v>50000</v>
      </c>
      <c r="F43" s="50" t="s">
        <v>137</v>
      </c>
      <c r="G43" s="50" t="s">
        <v>138</v>
      </c>
      <c r="H43" s="50">
        <f t="shared" si="4"/>
        <v>50000</v>
      </c>
      <c r="I43" s="50"/>
      <c r="J43" s="50" t="s">
        <v>64</v>
      </c>
      <c r="K43" s="50" t="s">
        <v>53</v>
      </c>
      <c r="L43" s="50" t="s">
        <v>53</v>
      </c>
      <c r="M43" s="50" t="s">
        <v>53</v>
      </c>
      <c r="N43" s="50" t="s">
        <v>53</v>
      </c>
      <c r="O43" s="50" t="s">
        <v>53</v>
      </c>
      <c r="P43" s="50" t="s">
        <v>53</v>
      </c>
      <c r="Q43" s="50" t="s">
        <v>53</v>
      </c>
      <c r="R43" s="50" t="s">
        <v>53</v>
      </c>
      <c r="S43" s="50" t="s">
        <v>53</v>
      </c>
      <c r="T43" s="50" t="s">
        <v>53</v>
      </c>
      <c r="U43" s="50" t="s">
        <v>53</v>
      </c>
      <c r="V43" s="50" t="s">
        <v>46</v>
      </c>
      <c r="W43" s="57" t="s">
        <v>65</v>
      </c>
      <c r="X43" s="50">
        <v>0</v>
      </c>
      <c r="Y43" s="50">
        <v>0</v>
      </c>
      <c r="Z43" s="50">
        <v>0</v>
      </c>
      <c r="AA43" s="50">
        <v>0</v>
      </c>
      <c r="AB43" s="50">
        <v>0</v>
      </c>
      <c r="AC43" s="50">
        <v>0</v>
      </c>
      <c r="AD43" s="50">
        <v>0</v>
      </c>
      <c r="AE43" s="50">
        <v>0</v>
      </c>
      <c r="AF43" s="50">
        <v>0</v>
      </c>
      <c r="AG43" s="50">
        <v>0</v>
      </c>
      <c r="AH43" s="50">
        <v>50000</v>
      </c>
      <c r="AI43" s="50">
        <f t="shared" si="5"/>
        <v>50000</v>
      </c>
    </row>
    <row r="44" spans="1:35" s="35" customFormat="1" ht="30" customHeight="1" thickTop="1" thickBot="1" x14ac:dyDescent="0.35">
      <c r="A44" s="52"/>
      <c r="B44" s="53"/>
      <c r="C44" s="75" t="s">
        <v>154</v>
      </c>
      <c r="D44" s="50">
        <v>0</v>
      </c>
      <c r="E44" s="50">
        <v>250000</v>
      </c>
      <c r="F44" s="50" t="s">
        <v>137</v>
      </c>
      <c r="G44" s="50" t="s">
        <v>138</v>
      </c>
      <c r="H44" s="50">
        <f t="shared" si="4"/>
        <v>250000</v>
      </c>
      <c r="I44" s="50"/>
      <c r="J44" s="50" t="s">
        <v>64</v>
      </c>
      <c r="K44" s="50" t="s">
        <v>53</v>
      </c>
      <c r="L44" s="50" t="s">
        <v>53</v>
      </c>
      <c r="M44" s="50" t="s">
        <v>53</v>
      </c>
      <c r="N44" s="50" t="s">
        <v>53</v>
      </c>
      <c r="O44" s="50" t="s">
        <v>53</v>
      </c>
      <c r="P44" s="50" t="s">
        <v>53</v>
      </c>
      <c r="Q44" s="50" t="s">
        <v>53</v>
      </c>
      <c r="R44" s="50" t="s">
        <v>53</v>
      </c>
      <c r="S44" s="50" t="s">
        <v>53</v>
      </c>
      <c r="T44" s="50" t="s">
        <v>53</v>
      </c>
      <c r="U44" s="50" t="s">
        <v>53</v>
      </c>
      <c r="V44" s="50" t="s">
        <v>46</v>
      </c>
      <c r="W44" s="57" t="s">
        <v>65</v>
      </c>
      <c r="X44" s="50">
        <v>0</v>
      </c>
      <c r="Y44" s="50">
        <v>0</v>
      </c>
      <c r="Z44" s="50">
        <v>0</v>
      </c>
      <c r="AA44" s="50">
        <v>0</v>
      </c>
      <c r="AB44" s="50">
        <v>0</v>
      </c>
      <c r="AC44" s="50">
        <v>0</v>
      </c>
      <c r="AD44" s="50">
        <v>100000</v>
      </c>
      <c r="AE44" s="50">
        <v>250000</v>
      </c>
      <c r="AF44" s="50">
        <v>250000</v>
      </c>
      <c r="AG44" s="50">
        <v>250000</v>
      </c>
      <c r="AH44" s="50">
        <v>250000</v>
      </c>
      <c r="AI44" s="50">
        <f t="shared" si="5"/>
        <v>250000</v>
      </c>
    </row>
    <row r="45" spans="1:35" s="35" customFormat="1" ht="30" customHeight="1" thickTop="1" thickBot="1" x14ac:dyDescent="0.35">
      <c r="A45" s="52"/>
      <c r="B45" s="53"/>
      <c r="C45" s="75" t="s">
        <v>155</v>
      </c>
      <c r="D45" s="50">
        <v>0</v>
      </c>
      <c r="E45" s="50">
        <v>300000</v>
      </c>
      <c r="F45" s="50" t="s">
        <v>137</v>
      </c>
      <c r="G45" s="50" t="s">
        <v>138</v>
      </c>
      <c r="H45" s="50">
        <f t="shared" si="4"/>
        <v>300000</v>
      </c>
      <c r="I45" s="50"/>
      <c r="J45" s="50" t="s">
        <v>64</v>
      </c>
      <c r="K45" s="50" t="s">
        <v>53</v>
      </c>
      <c r="L45" s="50" t="s">
        <v>53</v>
      </c>
      <c r="M45" s="50" t="s">
        <v>53</v>
      </c>
      <c r="N45" s="50" t="s">
        <v>53</v>
      </c>
      <c r="O45" s="50" t="s">
        <v>53</v>
      </c>
      <c r="P45" s="50" t="s">
        <v>53</v>
      </c>
      <c r="Q45" s="50" t="s">
        <v>53</v>
      </c>
      <c r="R45" s="50" t="s">
        <v>53</v>
      </c>
      <c r="S45" s="50" t="s">
        <v>53</v>
      </c>
      <c r="T45" s="50" t="s">
        <v>53</v>
      </c>
      <c r="U45" s="50" t="s">
        <v>53</v>
      </c>
      <c r="V45" s="50" t="s">
        <v>46</v>
      </c>
      <c r="W45" s="57" t="s">
        <v>65</v>
      </c>
      <c r="X45" s="50">
        <v>0</v>
      </c>
      <c r="Y45" s="50">
        <v>0</v>
      </c>
      <c r="Z45" s="50">
        <v>0</v>
      </c>
      <c r="AA45" s="50">
        <v>0</v>
      </c>
      <c r="AB45" s="50">
        <v>0</v>
      </c>
      <c r="AC45" s="50">
        <v>50000</v>
      </c>
      <c r="AD45" s="50">
        <v>50000</v>
      </c>
      <c r="AE45" s="50">
        <v>50000</v>
      </c>
      <c r="AF45" s="50">
        <v>230000</v>
      </c>
      <c r="AG45" s="50">
        <v>300000</v>
      </c>
      <c r="AH45" s="50">
        <v>300000</v>
      </c>
      <c r="AI45" s="50">
        <f t="shared" si="5"/>
        <v>300000</v>
      </c>
    </row>
    <row r="46" spans="1:35" s="35" customFormat="1" ht="30" customHeight="1" thickTop="1" thickBot="1" x14ac:dyDescent="0.35">
      <c r="A46" s="52"/>
      <c r="B46" s="53"/>
      <c r="C46" s="75" t="s">
        <v>156</v>
      </c>
      <c r="D46" s="50">
        <v>0</v>
      </c>
      <c r="E46" s="50">
        <v>50000</v>
      </c>
      <c r="F46" s="50" t="s">
        <v>137</v>
      </c>
      <c r="G46" s="50" t="s">
        <v>138</v>
      </c>
      <c r="H46" s="50">
        <f t="shared" si="4"/>
        <v>50000</v>
      </c>
      <c r="I46" s="50"/>
      <c r="J46" s="50" t="s">
        <v>64</v>
      </c>
      <c r="K46" s="50" t="s">
        <v>53</v>
      </c>
      <c r="L46" s="50" t="s">
        <v>53</v>
      </c>
      <c r="M46" s="50" t="s">
        <v>53</v>
      </c>
      <c r="N46" s="50" t="s">
        <v>53</v>
      </c>
      <c r="O46" s="50" t="s">
        <v>53</v>
      </c>
      <c r="P46" s="50" t="s">
        <v>53</v>
      </c>
      <c r="Q46" s="50" t="s">
        <v>53</v>
      </c>
      <c r="R46" s="50" t="s">
        <v>53</v>
      </c>
      <c r="S46" s="50" t="s">
        <v>53</v>
      </c>
      <c r="T46" s="50" t="s">
        <v>53</v>
      </c>
      <c r="U46" s="50" t="s">
        <v>53</v>
      </c>
      <c r="V46" s="50" t="s">
        <v>46</v>
      </c>
      <c r="W46" s="57" t="s">
        <v>65</v>
      </c>
      <c r="X46" s="50">
        <v>50000</v>
      </c>
      <c r="Y46" s="50">
        <v>50000</v>
      </c>
      <c r="Z46" s="50">
        <v>50000</v>
      </c>
      <c r="AA46" s="50">
        <v>50000</v>
      </c>
      <c r="AB46" s="50">
        <v>50000</v>
      </c>
      <c r="AC46" s="50">
        <v>50000</v>
      </c>
      <c r="AD46" s="50">
        <v>50000</v>
      </c>
      <c r="AE46" s="50">
        <v>50000</v>
      </c>
      <c r="AF46" s="50">
        <v>50000</v>
      </c>
      <c r="AG46" s="50">
        <v>50000</v>
      </c>
      <c r="AH46" s="50">
        <v>50000</v>
      </c>
      <c r="AI46" s="50">
        <f t="shared" si="5"/>
        <v>50000</v>
      </c>
    </row>
    <row r="47" spans="1:35" s="35" customFormat="1" ht="30" customHeight="1" thickTop="1" thickBot="1" x14ac:dyDescent="0.35">
      <c r="A47" s="52"/>
      <c r="B47" s="53"/>
      <c r="C47" s="76" t="s">
        <v>157</v>
      </c>
      <c r="D47" s="50">
        <v>0</v>
      </c>
      <c r="E47" s="50">
        <v>0</v>
      </c>
      <c r="F47" s="50" t="s">
        <v>137</v>
      </c>
      <c r="G47" s="50" t="s">
        <v>138</v>
      </c>
      <c r="H47" s="50">
        <f t="shared" si="4"/>
        <v>0</v>
      </c>
      <c r="I47" s="50"/>
      <c r="J47" s="50" t="s">
        <v>64</v>
      </c>
      <c r="K47" s="50" t="s">
        <v>53</v>
      </c>
      <c r="L47" s="50" t="s">
        <v>53</v>
      </c>
      <c r="M47" s="50" t="s">
        <v>53</v>
      </c>
      <c r="N47" s="50" t="s">
        <v>53</v>
      </c>
      <c r="O47" s="50" t="s">
        <v>53</v>
      </c>
      <c r="P47" s="50" t="s">
        <v>53</v>
      </c>
      <c r="Q47" s="50" t="s">
        <v>53</v>
      </c>
      <c r="R47" s="50" t="s">
        <v>53</v>
      </c>
      <c r="S47" s="50" t="s">
        <v>53</v>
      </c>
      <c r="T47" s="50" t="s">
        <v>53</v>
      </c>
      <c r="U47" s="50" t="s">
        <v>53</v>
      </c>
      <c r="V47" s="50" t="s">
        <v>46</v>
      </c>
      <c r="W47" s="57" t="s">
        <v>65</v>
      </c>
      <c r="X47" s="50">
        <v>0</v>
      </c>
      <c r="Y47" s="50">
        <v>0</v>
      </c>
      <c r="Z47" s="50">
        <v>0</v>
      </c>
      <c r="AA47" s="50">
        <v>0</v>
      </c>
      <c r="AB47" s="50">
        <v>0</v>
      </c>
      <c r="AC47" s="50">
        <v>0</v>
      </c>
      <c r="AD47" s="50">
        <v>0</v>
      </c>
      <c r="AE47" s="50">
        <v>0</v>
      </c>
      <c r="AF47" s="50">
        <v>0</v>
      </c>
      <c r="AG47" s="50">
        <v>0</v>
      </c>
      <c r="AH47" s="50">
        <v>0</v>
      </c>
      <c r="AI47" s="50">
        <f t="shared" si="5"/>
        <v>0</v>
      </c>
    </row>
    <row r="48" spans="1:35" s="35" customFormat="1" ht="30" customHeight="1" thickTop="1" thickBot="1" x14ac:dyDescent="0.35">
      <c r="A48" s="52"/>
      <c r="B48" s="53"/>
      <c r="C48" s="76" t="s">
        <v>158</v>
      </c>
      <c r="D48" s="50">
        <v>0</v>
      </c>
      <c r="E48" s="50">
        <v>25000</v>
      </c>
      <c r="F48" s="50" t="s">
        <v>137</v>
      </c>
      <c r="G48" s="50" t="s">
        <v>138</v>
      </c>
      <c r="H48" s="50">
        <f t="shared" si="4"/>
        <v>25000</v>
      </c>
      <c r="I48" s="50"/>
      <c r="J48" s="50" t="s">
        <v>64</v>
      </c>
      <c r="K48" s="50" t="s">
        <v>53</v>
      </c>
      <c r="L48" s="50" t="s">
        <v>53</v>
      </c>
      <c r="M48" s="50" t="s">
        <v>53</v>
      </c>
      <c r="N48" s="50" t="s">
        <v>53</v>
      </c>
      <c r="O48" s="50" t="s">
        <v>53</v>
      </c>
      <c r="P48" s="50" t="s">
        <v>53</v>
      </c>
      <c r="Q48" s="50" t="s">
        <v>53</v>
      </c>
      <c r="R48" s="50" t="s">
        <v>53</v>
      </c>
      <c r="S48" s="50" t="s">
        <v>53</v>
      </c>
      <c r="T48" s="50" t="s">
        <v>53</v>
      </c>
      <c r="U48" s="50" t="s">
        <v>53</v>
      </c>
      <c r="V48" s="50" t="s">
        <v>46</v>
      </c>
      <c r="W48" s="57" t="s">
        <v>65</v>
      </c>
      <c r="X48" s="50">
        <v>0</v>
      </c>
      <c r="Y48" s="50">
        <v>6250</v>
      </c>
      <c r="Z48" s="50">
        <v>12500</v>
      </c>
      <c r="AA48" s="50">
        <v>12500</v>
      </c>
      <c r="AB48" s="50">
        <v>18750</v>
      </c>
      <c r="AC48" s="50">
        <v>18750</v>
      </c>
      <c r="AD48" s="50">
        <v>18750</v>
      </c>
      <c r="AE48" s="50">
        <v>18750</v>
      </c>
      <c r="AF48" s="50">
        <v>18750</v>
      </c>
      <c r="AG48" s="50">
        <v>25000</v>
      </c>
      <c r="AH48" s="50">
        <v>25000</v>
      </c>
      <c r="AI48" s="50">
        <f t="shared" si="5"/>
        <v>25000</v>
      </c>
    </row>
    <row r="49" spans="1:35" s="35" customFormat="1" ht="30" customHeight="1" thickTop="1" thickBot="1" x14ac:dyDescent="0.35">
      <c r="A49" s="52" t="s">
        <v>134</v>
      </c>
      <c r="B49" s="53" t="s">
        <v>135</v>
      </c>
      <c r="C49" s="54" t="s">
        <v>159</v>
      </c>
      <c r="D49" s="50">
        <v>0</v>
      </c>
      <c r="E49" s="50">
        <v>200000</v>
      </c>
      <c r="F49" s="50" t="s">
        <v>137</v>
      </c>
      <c r="G49" s="50" t="s">
        <v>138</v>
      </c>
      <c r="H49" s="50">
        <f t="shared" si="4"/>
        <v>200000</v>
      </c>
      <c r="I49" s="50"/>
      <c r="J49" s="50" t="s">
        <v>64</v>
      </c>
      <c r="K49" s="50" t="s">
        <v>53</v>
      </c>
      <c r="L49" s="50" t="s">
        <v>53</v>
      </c>
      <c r="M49" s="50" t="s">
        <v>53</v>
      </c>
      <c r="N49" s="50" t="s">
        <v>53</v>
      </c>
      <c r="O49" s="50" t="s">
        <v>53</v>
      </c>
      <c r="P49" s="50" t="s">
        <v>53</v>
      </c>
      <c r="Q49" s="50" t="s">
        <v>53</v>
      </c>
      <c r="R49" s="50" t="s">
        <v>53</v>
      </c>
      <c r="S49" s="50" t="s">
        <v>53</v>
      </c>
      <c r="T49" s="50" t="s">
        <v>53</v>
      </c>
      <c r="U49" s="50" t="s">
        <v>53</v>
      </c>
      <c r="V49" s="50" t="s">
        <v>46</v>
      </c>
      <c r="W49" s="57" t="s">
        <v>65</v>
      </c>
      <c r="X49" s="50">
        <v>0</v>
      </c>
      <c r="Y49" s="50">
        <v>0</v>
      </c>
      <c r="Z49" s="50">
        <v>50000</v>
      </c>
      <c r="AA49" s="50">
        <v>50000</v>
      </c>
      <c r="AB49" s="50">
        <v>50000</v>
      </c>
      <c r="AC49" s="50">
        <v>100000</v>
      </c>
      <c r="AD49" s="50">
        <v>100000</v>
      </c>
      <c r="AE49" s="50">
        <v>100000</v>
      </c>
      <c r="AF49" s="50">
        <v>150000</v>
      </c>
      <c r="AG49" s="50">
        <v>150000</v>
      </c>
      <c r="AH49" s="50">
        <v>150000</v>
      </c>
      <c r="AI49" s="50">
        <f t="shared" si="5"/>
        <v>200000</v>
      </c>
    </row>
    <row r="50" spans="1:35" s="35" customFormat="1" ht="30" customHeight="1" thickTop="1" thickBot="1" x14ac:dyDescent="0.35">
      <c r="A50" s="52" t="s">
        <v>134</v>
      </c>
      <c r="B50" s="53" t="s">
        <v>135</v>
      </c>
      <c r="C50" s="77" t="s">
        <v>160</v>
      </c>
      <c r="D50" s="50">
        <v>0</v>
      </c>
      <c r="E50" s="50">
        <v>100000</v>
      </c>
      <c r="F50" s="50" t="s">
        <v>137</v>
      </c>
      <c r="G50" s="50" t="s">
        <v>161</v>
      </c>
      <c r="H50" s="50">
        <f t="shared" si="4"/>
        <v>100000</v>
      </c>
      <c r="I50" s="50"/>
      <c r="J50" s="50" t="s">
        <v>162</v>
      </c>
      <c r="K50" s="50" t="s">
        <v>53</v>
      </c>
      <c r="L50" s="50" t="s">
        <v>53</v>
      </c>
      <c r="M50" s="50" t="s">
        <v>53</v>
      </c>
      <c r="N50" s="50" t="s">
        <v>53</v>
      </c>
      <c r="O50" s="50" t="s">
        <v>53</v>
      </c>
      <c r="P50" s="50" t="s">
        <v>53</v>
      </c>
      <c r="Q50" s="50" t="s">
        <v>53</v>
      </c>
      <c r="R50" s="50" t="s">
        <v>53</v>
      </c>
      <c r="S50" s="50" t="s">
        <v>53</v>
      </c>
      <c r="T50" s="50" t="s">
        <v>53</v>
      </c>
      <c r="U50" s="50" t="s">
        <v>53</v>
      </c>
      <c r="V50" s="50" t="s">
        <v>46</v>
      </c>
      <c r="W50" s="57" t="s">
        <v>65</v>
      </c>
      <c r="X50" s="67"/>
      <c r="Y50" s="67"/>
      <c r="Z50" s="67"/>
      <c r="AA50" s="67"/>
      <c r="AB50" s="67"/>
      <c r="AC50" s="67"/>
      <c r="AD50" s="67"/>
      <c r="AE50" s="67"/>
      <c r="AF50" s="67"/>
      <c r="AG50" s="67"/>
      <c r="AH50" s="67"/>
      <c r="AI50" s="50">
        <f>E50+D50</f>
        <v>100000</v>
      </c>
    </row>
    <row r="51" spans="1:35" s="35" customFormat="1" ht="30" customHeight="1" thickTop="1" thickBot="1" x14ac:dyDescent="0.35">
      <c r="A51" s="52" t="s">
        <v>134</v>
      </c>
      <c r="B51" s="53" t="s">
        <v>163</v>
      </c>
      <c r="C51" s="78" t="s">
        <v>164</v>
      </c>
      <c r="D51" s="50">
        <v>0</v>
      </c>
      <c r="E51" s="50">
        <v>100000</v>
      </c>
      <c r="F51" s="50" t="s">
        <v>137</v>
      </c>
      <c r="G51" s="50" t="s">
        <v>138</v>
      </c>
      <c r="H51" s="50">
        <f t="shared" si="4"/>
        <v>100000</v>
      </c>
      <c r="I51" s="50"/>
      <c r="J51" s="50" t="s">
        <v>162</v>
      </c>
      <c r="K51" s="50" t="s">
        <v>53</v>
      </c>
      <c r="L51" s="50" t="s">
        <v>53</v>
      </c>
      <c r="M51" s="50" t="s">
        <v>53</v>
      </c>
      <c r="N51" s="50" t="s">
        <v>53</v>
      </c>
      <c r="O51" s="50" t="s">
        <v>53</v>
      </c>
      <c r="P51" s="50" t="s">
        <v>53</v>
      </c>
      <c r="Q51" s="50" t="s">
        <v>53</v>
      </c>
      <c r="R51" s="50" t="s">
        <v>53</v>
      </c>
      <c r="S51" s="50" t="s">
        <v>53</v>
      </c>
      <c r="T51" s="50" t="s">
        <v>53</v>
      </c>
      <c r="U51" s="50" t="s">
        <v>53</v>
      </c>
      <c r="V51" s="50" t="s">
        <v>46</v>
      </c>
      <c r="W51" s="57" t="s">
        <v>65</v>
      </c>
      <c r="X51" s="50">
        <v>0</v>
      </c>
      <c r="Y51" s="50">
        <v>0</v>
      </c>
      <c r="Z51" s="50">
        <v>25000</v>
      </c>
      <c r="AA51" s="50">
        <v>25000</v>
      </c>
      <c r="AB51" s="50">
        <v>25000</v>
      </c>
      <c r="AC51" s="50">
        <v>50000</v>
      </c>
      <c r="AD51" s="50">
        <v>50000</v>
      </c>
      <c r="AE51" s="50">
        <v>50000</v>
      </c>
      <c r="AF51" s="50">
        <v>75000</v>
      </c>
      <c r="AG51" s="50">
        <v>75000</v>
      </c>
      <c r="AH51" s="50">
        <v>75000</v>
      </c>
      <c r="AI51" s="50">
        <f t="shared" si="5"/>
        <v>100000</v>
      </c>
    </row>
    <row r="52" spans="1:35" s="35" customFormat="1" ht="30" customHeight="1" thickTop="1" thickBot="1" x14ac:dyDescent="0.35">
      <c r="A52" s="58"/>
      <c r="B52" s="79"/>
      <c r="C52" s="80"/>
      <c r="D52" s="61">
        <f>SUM(D36:D51)</f>
        <v>0</v>
      </c>
      <c r="E52" s="61">
        <f>SUM(E36:E51)</f>
        <v>3441795</v>
      </c>
      <c r="F52" s="61"/>
      <c r="G52" s="61"/>
      <c r="H52" s="61">
        <f>SUM(H36:H51)</f>
        <v>3441795</v>
      </c>
      <c r="I52" s="61"/>
      <c r="J52" s="61"/>
      <c r="K52" s="61"/>
      <c r="L52" s="62"/>
      <c r="M52" s="62"/>
      <c r="N52" s="62"/>
      <c r="O52" s="62"/>
      <c r="P52" s="62"/>
      <c r="Q52" s="62"/>
      <c r="R52" s="62"/>
      <c r="S52" s="62"/>
      <c r="T52" s="62"/>
      <c r="U52" s="62"/>
      <c r="V52" s="61"/>
      <c r="W52" s="63"/>
      <c r="X52" s="50"/>
      <c r="Y52" s="50"/>
      <c r="Z52" s="50"/>
      <c r="AA52" s="50"/>
      <c r="AB52" s="50"/>
      <c r="AC52" s="50"/>
      <c r="AD52" s="50"/>
      <c r="AE52" s="50"/>
      <c r="AF52" s="50"/>
      <c r="AG52" s="50"/>
      <c r="AH52" s="50"/>
      <c r="AI52" s="50"/>
    </row>
    <row r="53" spans="1:35" s="35" customFormat="1" ht="30" customHeight="1" thickTop="1" thickBot="1" x14ac:dyDescent="0.35">
      <c r="A53" s="58"/>
      <c r="B53" s="13"/>
      <c r="C53" s="22" t="s">
        <v>165</v>
      </c>
      <c r="D53" s="23"/>
      <c r="E53" s="24"/>
      <c r="F53" s="10"/>
      <c r="G53" s="10"/>
      <c r="H53" s="10"/>
      <c r="I53" s="10"/>
      <c r="J53" s="10"/>
      <c r="K53" s="10"/>
      <c r="L53" s="11"/>
      <c r="M53" s="11"/>
      <c r="N53" s="11"/>
      <c r="O53" s="11"/>
      <c r="P53" s="11"/>
      <c r="Q53" s="11"/>
      <c r="R53" s="11"/>
      <c r="S53" s="11"/>
      <c r="T53" s="11"/>
      <c r="U53" s="11"/>
      <c r="V53" s="10"/>
      <c r="W53" s="12"/>
      <c r="X53" s="50"/>
      <c r="Y53" s="50"/>
      <c r="Z53" s="50"/>
      <c r="AA53" s="50"/>
      <c r="AB53" s="50"/>
      <c r="AC53" s="50"/>
      <c r="AD53" s="50"/>
      <c r="AE53" s="50"/>
      <c r="AF53" s="50"/>
      <c r="AG53" s="50"/>
      <c r="AH53" s="50"/>
      <c r="AI53" s="50"/>
    </row>
    <row r="54" spans="1:35" s="35" customFormat="1" ht="30" customHeight="1" thickTop="1" thickBot="1" x14ac:dyDescent="0.35">
      <c r="A54" s="52" t="s">
        <v>166</v>
      </c>
      <c r="B54" s="53" t="s">
        <v>167</v>
      </c>
      <c r="C54" s="77" t="s">
        <v>168</v>
      </c>
      <c r="D54" s="50">
        <v>0</v>
      </c>
      <c r="E54" s="50">
        <v>1676351</v>
      </c>
      <c r="F54" s="50" t="s">
        <v>169</v>
      </c>
      <c r="G54" s="50" t="s">
        <v>170</v>
      </c>
      <c r="H54" s="50">
        <f t="shared" ref="H54:H57" si="6">D54+E54</f>
        <v>1676351</v>
      </c>
      <c r="I54" s="50"/>
      <c r="J54" s="50" t="s">
        <v>43</v>
      </c>
      <c r="K54" s="50"/>
      <c r="L54" s="55"/>
      <c r="M54" s="55">
        <v>41049</v>
      </c>
      <c r="N54" s="55">
        <v>41054</v>
      </c>
      <c r="O54" s="55">
        <v>41068</v>
      </c>
      <c r="P54" s="55"/>
      <c r="Q54" s="55">
        <v>41122</v>
      </c>
      <c r="R54" s="55" t="s">
        <v>45</v>
      </c>
      <c r="S54" s="55">
        <v>41190</v>
      </c>
      <c r="T54" s="55">
        <v>41211</v>
      </c>
      <c r="U54" s="55">
        <v>41214</v>
      </c>
      <c r="V54" s="50" t="s">
        <v>171</v>
      </c>
      <c r="W54" s="57" t="s">
        <v>65</v>
      </c>
      <c r="X54" s="50">
        <v>0</v>
      </c>
      <c r="Y54" s="50">
        <v>0</v>
      </c>
      <c r="Z54" s="50">
        <v>0</v>
      </c>
      <c r="AA54" s="50">
        <v>500000</v>
      </c>
      <c r="AB54" s="50">
        <v>1200000</v>
      </c>
      <c r="AC54" s="50">
        <v>1476351</v>
      </c>
      <c r="AD54" s="50">
        <v>1676351</v>
      </c>
      <c r="AE54" s="50">
        <v>1676351</v>
      </c>
      <c r="AF54" s="50">
        <v>1676351</v>
      </c>
      <c r="AG54" s="50">
        <v>1676351</v>
      </c>
      <c r="AH54" s="50">
        <v>1676351</v>
      </c>
      <c r="AI54" s="50">
        <f t="shared" ref="AI54:AI57" si="7">E54+D54</f>
        <v>1676351</v>
      </c>
    </row>
    <row r="55" spans="1:35" s="35" customFormat="1" ht="30" customHeight="1" thickTop="1" thickBot="1" x14ac:dyDescent="0.35">
      <c r="A55" s="52" t="s">
        <v>166</v>
      </c>
      <c r="B55" s="53" t="s">
        <v>172</v>
      </c>
      <c r="C55" s="54" t="s">
        <v>173</v>
      </c>
      <c r="D55" s="50">
        <v>0</v>
      </c>
      <c r="E55" s="50">
        <v>570000</v>
      </c>
      <c r="F55" s="50" t="s">
        <v>169</v>
      </c>
      <c r="G55" s="50" t="s">
        <v>174</v>
      </c>
      <c r="H55" s="50">
        <f t="shared" si="6"/>
        <v>570000</v>
      </c>
      <c r="I55" s="50"/>
      <c r="J55" s="50" t="s">
        <v>53</v>
      </c>
      <c r="K55" s="50" t="s">
        <v>53</v>
      </c>
      <c r="L55" s="50" t="s">
        <v>53</v>
      </c>
      <c r="M55" s="50" t="s">
        <v>53</v>
      </c>
      <c r="N55" s="50" t="s">
        <v>53</v>
      </c>
      <c r="O55" s="50" t="s">
        <v>53</v>
      </c>
      <c r="P55" s="50" t="s">
        <v>53</v>
      </c>
      <c r="Q55" s="50" t="s">
        <v>53</v>
      </c>
      <c r="R55" s="50" t="s">
        <v>53</v>
      </c>
      <c r="S55" s="50" t="s">
        <v>53</v>
      </c>
      <c r="T55" s="50" t="s">
        <v>53</v>
      </c>
      <c r="U55" s="50" t="s">
        <v>53</v>
      </c>
      <c r="V55" s="50" t="s">
        <v>53</v>
      </c>
      <c r="W55" s="57" t="s">
        <v>65</v>
      </c>
      <c r="X55" s="50">
        <v>0</v>
      </c>
      <c r="Y55" s="50">
        <v>0</v>
      </c>
      <c r="Z55" s="50">
        <v>570000</v>
      </c>
      <c r="AA55" s="50">
        <v>570000</v>
      </c>
      <c r="AB55" s="50">
        <v>570000</v>
      </c>
      <c r="AC55" s="50">
        <v>570000</v>
      </c>
      <c r="AD55" s="50">
        <v>570000</v>
      </c>
      <c r="AE55" s="50">
        <v>570000</v>
      </c>
      <c r="AF55" s="50">
        <v>570000</v>
      </c>
      <c r="AG55" s="50">
        <v>570000</v>
      </c>
      <c r="AH55" s="50">
        <v>570000</v>
      </c>
      <c r="AI55" s="50">
        <f t="shared" si="7"/>
        <v>570000</v>
      </c>
    </row>
    <row r="56" spans="1:35" s="35" customFormat="1" ht="30" customHeight="1" thickTop="1" thickBot="1" x14ac:dyDescent="0.35">
      <c r="A56" s="52" t="s">
        <v>166</v>
      </c>
      <c r="B56" s="53" t="s">
        <v>175</v>
      </c>
      <c r="C56" s="54" t="s">
        <v>176</v>
      </c>
      <c r="D56" s="50">
        <v>0</v>
      </c>
      <c r="E56" s="50">
        <v>2000000</v>
      </c>
      <c r="F56" s="50" t="s">
        <v>169</v>
      </c>
      <c r="G56" s="50" t="s">
        <v>174</v>
      </c>
      <c r="H56" s="50">
        <f t="shared" si="6"/>
        <v>2000000</v>
      </c>
      <c r="I56" s="50" t="s">
        <v>177</v>
      </c>
      <c r="J56" s="50" t="s">
        <v>43</v>
      </c>
      <c r="K56" s="50"/>
      <c r="L56" s="55"/>
      <c r="M56" s="55" t="s">
        <v>52</v>
      </c>
      <c r="N56" s="55">
        <v>41110</v>
      </c>
      <c r="O56" s="55">
        <v>41124</v>
      </c>
      <c r="P56" s="55">
        <v>41128</v>
      </c>
      <c r="Q56" s="55">
        <v>41171</v>
      </c>
      <c r="R56" s="55">
        <v>41204</v>
      </c>
      <c r="S56" s="55">
        <v>41226</v>
      </c>
      <c r="T56" s="55">
        <v>41233</v>
      </c>
      <c r="U56" s="55">
        <v>41244</v>
      </c>
      <c r="V56" s="50" t="s">
        <v>171</v>
      </c>
      <c r="W56" s="57" t="s">
        <v>65</v>
      </c>
      <c r="X56" s="50">
        <v>5000</v>
      </c>
      <c r="Y56" s="50">
        <v>5000</v>
      </c>
      <c r="Z56" s="50">
        <v>5000</v>
      </c>
      <c r="AA56" s="50">
        <v>105000</v>
      </c>
      <c r="AB56" s="50">
        <v>105000</v>
      </c>
      <c r="AC56" s="50">
        <v>120000</v>
      </c>
      <c r="AD56" s="50">
        <v>120000</v>
      </c>
      <c r="AE56" s="50">
        <v>800000</v>
      </c>
      <c r="AF56" s="50">
        <v>1500000</v>
      </c>
      <c r="AG56" s="50">
        <v>1800000</v>
      </c>
      <c r="AH56" s="50">
        <v>2000000</v>
      </c>
      <c r="AI56" s="50">
        <f t="shared" si="7"/>
        <v>2000000</v>
      </c>
    </row>
    <row r="57" spans="1:35" s="35" customFormat="1" ht="30" customHeight="1" thickTop="1" thickBot="1" x14ac:dyDescent="0.35">
      <c r="A57" s="52" t="s">
        <v>166</v>
      </c>
      <c r="B57" s="53" t="s">
        <v>178</v>
      </c>
      <c r="C57" s="54" t="s">
        <v>179</v>
      </c>
      <c r="D57" s="50">
        <v>0</v>
      </c>
      <c r="E57" s="50">
        <v>2000000</v>
      </c>
      <c r="F57" s="50" t="s">
        <v>169</v>
      </c>
      <c r="G57" s="50" t="s">
        <v>174</v>
      </c>
      <c r="H57" s="50">
        <f t="shared" si="6"/>
        <v>2000000</v>
      </c>
      <c r="I57" s="50" t="s">
        <v>180</v>
      </c>
      <c r="J57" s="50" t="s">
        <v>43</v>
      </c>
      <c r="K57" s="50"/>
      <c r="L57" s="55"/>
      <c r="M57" s="55" t="s">
        <v>52</v>
      </c>
      <c r="N57" s="55">
        <v>41110</v>
      </c>
      <c r="O57" s="55">
        <v>41124</v>
      </c>
      <c r="P57" s="55">
        <v>41128</v>
      </c>
      <c r="Q57" s="55">
        <v>41171</v>
      </c>
      <c r="R57" s="55">
        <v>41204</v>
      </c>
      <c r="S57" s="55">
        <v>41226</v>
      </c>
      <c r="T57" s="55">
        <v>41233</v>
      </c>
      <c r="U57" s="55">
        <v>41244</v>
      </c>
      <c r="V57" s="50" t="s">
        <v>171</v>
      </c>
      <c r="W57" s="57" t="s">
        <v>65</v>
      </c>
      <c r="X57" s="50">
        <v>5000</v>
      </c>
      <c r="Y57" s="50">
        <v>5000</v>
      </c>
      <c r="Z57" s="50">
        <v>5000</v>
      </c>
      <c r="AA57" s="50">
        <v>105000</v>
      </c>
      <c r="AB57" s="50">
        <v>105000</v>
      </c>
      <c r="AC57" s="50">
        <v>120000</v>
      </c>
      <c r="AD57" s="50">
        <v>120000</v>
      </c>
      <c r="AE57" s="50">
        <v>800000</v>
      </c>
      <c r="AF57" s="50">
        <v>1500000</v>
      </c>
      <c r="AG57" s="50">
        <v>1800000</v>
      </c>
      <c r="AH57" s="50">
        <v>2000000</v>
      </c>
      <c r="AI57" s="50">
        <f t="shared" si="7"/>
        <v>2000000</v>
      </c>
    </row>
    <row r="58" spans="1:35" s="35" customFormat="1" ht="30" customHeight="1" thickTop="1" thickBot="1" x14ac:dyDescent="0.35">
      <c r="A58" s="81"/>
      <c r="B58" s="82"/>
      <c r="C58" s="83"/>
      <c r="D58" s="61">
        <f>SUM(D54:D57)</f>
        <v>0</v>
      </c>
      <c r="E58" s="61">
        <f>SUM(E54:E57)</f>
        <v>6246351</v>
      </c>
      <c r="F58" s="61"/>
      <c r="G58" s="61"/>
      <c r="H58" s="61">
        <f>SUM(H54:H57)</f>
        <v>6246351</v>
      </c>
      <c r="I58" s="61"/>
      <c r="J58" s="61"/>
      <c r="K58" s="61"/>
      <c r="L58" s="62"/>
      <c r="M58" s="62"/>
      <c r="N58" s="62"/>
      <c r="O58" s="62"/>
      <c r="P58" s="62"/>
      <c r="Q58" s="62"/>
      <c r="R58" s="62"/>
      <c r="S58" s="62"/>
      <c r="T58" s="62"/>
      <c r="U58" s="62"/>
      <c r="V58" s="61"/>
      <c r="W58" s="63"/>
      <c r="X58" s="50"/>
      <c r="Y58" s="50"/>
      <c r="Z58" s="50"/>
      <c r="AA58" s="50"/>
      <c r="AB58" s="50"/>
      <c r="AC58" s="50"/>
      <c r="AD58" s="50"/>
      <c r="AE58" s="50"/>
      <c r="AF58" s="50"/>
      <c r="AG58" s="50"/>
      <c r="AH58" s="50"/>
      <c r="AI58" s="51"/>
    </row>
    <row r="59" spans="1:35" s="35" customFormat="1" ht="30" customHeight="1" thickTop="1" thickBot="1" x14ac:dyDescent="0.35">
      <c r="A59" s="58"/>
      <c r="B59" s="14"/>
      <c r="C59" s="22" t="s">
        <v>181</v>
      </c>
      <c r="D59" s="23"/>
      <c r="E59" s="24"/>
      <c r="F59" s="10"/>
      <c r="G59" s="10"/>
      <c r="H59" s="10"/>
      <c r="I59" s="10"/>
      <c r="J59" s="10"/>
      <c r="K59" s="10"/>
      <c r="L59" s="11"/>
      <c r="M59" s="11"/>
      <c r="N59" s="11"/>
      <c r="O59" s="11"/>
      <c r="P59" s="11"/>
      <c r="Q59" s="11"/>
      <c r="R59" s="11"/>
      <c r="S59" s="11"/>
      <c r="T59" s="11"/>
      <c r="U59" s="11"/>
      <c r="V59" s="10"/>
      <c r="W59" s="12"/>
      <c r="X59" s="50"/>
      <c r="Y59" s="50"/>
      <c r="Z59" s="50"/>
      <c r="AA59" s="50"/>
      <c r="AB59" s="50"/>
      <c r="AC59" s="50"/>
      <c r="AD59" s="50"/>
      <c r="AE59" s="50"/>
      <c r="AF59" s="50"/>
      <c r="AG59" s="50"/>
      <c r="AH59" s="50"/>
      <c r="AI59" s="51"/>
    </row>
    <row r="60" spans="1:35" s="35" customFormat="1" ht="30" customHeight="1" thickTop="1" thickBot="1" x14ac:dyDescent="0.35">
      <c r="A60" s="52" t="s">
        <v>182</v>
      </c>
      <c r="B60" s="53" t="s">
        <v>183</v>
      </c>
      <c r="C60" s="84" t="s">
        <v>184</v>
      </c>
      <c r="D60" s="50">
        <v>494805</v>
      </c>
      <c r="E60" s="50">
        <v>0</v>
      </c>
      <c r="F60" s="50" t="s">
        <v>185</v>
      </c>
      <c r="G60" s="50"/>
      <c r="H60" s="50">
        <f t="shared" ref="H60:H73" si="8">D60+E60</f>
        <v>494805</v>
      </c>
      <c r="I60" s="50"/>
      <c r="J60" s="50" t="s">
        <v>43</v>
      </c>
      <c r="K60" s="50"/>
      <c r="L60" s="55">
        <v>41067</v>
      </c>
      <c r="M60" s="55" t="s">
        <v>44</v>
      </c>
      <c r="N60" s="56">
        <v>41108</v>
      </c>
      <c r="O60" s="55">
        <v>41117</v>
      </c>
      <c r="P60" s="55">
        <v>41124</v>
      </c>
      <c r="Q60" s="55">
        <v>41129</v>
      </c>
      <c r="R60" s="55">
        <v>41204</v>
      </c>
      <c r="S60" s="55">
        <v>41226</v>
      </c>
      <c r="T60" s="55">
        <v>41233</v>
      </c>
      <c r="U60" s="55">
        <v>41244</v>
      </c>
      <c r="V60" s="50" t="s">
        <v>171</v>
      </c>
      <c r="W60" s="57"/>
      <c r="X60" s="50">
        <v>0</v>
      </c>
      <c r="Y60" s="50">
        <v>0</v>
      </c>
      <c r="Z60" s="50">
        <v>494805</v>
      </c>
      <c r="AA60" s="50">
        <v>494805</v>
      </c>
      <c r="AB60" s="50">
        <v>494805</v>
      </c>
      <c r="AC60" s="50">
        <v>494805</v>
      </c>
      <c r="AD60" s="50">
        <v>494805</v>
      </c>
      <c r="AE60" s="50">
        <v>494805</v>
      </c>
      <c r="AF60" s="50">
        <v>494805</v>
      </c>
      <c r="AG60" s="50">
        <v>494805</v>
      </c>
      <c r="AH60" s="50">
        <v>494805</v>
      </c>
      <c r="AI60" s="50">
        <f>E60+D60</f>
        <v>494805</v>
      </c>
    </row>
    <row r="61" spans="1:35" s="35" customFormat="1" ht="30" customHeight="1" thickTop="1" thickBot="1" x14ac:dyDescent="0.35">
      <c r="A61" s="52" t="s">
        <v>182</v>
      </c>
      <c r="B61" s="53" t="s">
        <v>186</v>
      </c>
      <c r="C61" s="85" t="s">
        <v>187</v>
      </c>
      <c r="D61" s="50"/>
      <c r="E61" s="50"/>
      <c r="F61" s="50"/>
      <c r="G61" s="50"/>
      <c r="H61" s="50"/>
      <c r="I61" s="50"/>
      <c r="J61" s="50"/>
      <c r="K61" s="50"/>
      <c r="L61" s="55"/>
      <c r="M61" s="55"/>
      <c r="N61" s="55"/>
      <c r="O61" s="55"/>
      <c r="P61" s="55"/>
      <c r="Q61" s="55"/>
      <c r="R61" s="55"/>
      <c r="S61" s="55"/>
      <c r="T61" s="55"/>
      <c r="U61" s="55"/>
      <c r="V61" s="50"/>
      <c r="W61" s="57"/>
      <c r="X61" s="50"/>
      <c r="Y61" s="50"/>
      <c r="Z61" s="50"/>
      <c r="AA61" s="50"/>
      <c r="AB61" s="50"/>
      <c r="AC61" s="50"/>
      <c r="AD61" s="50"/>
      <c r="AE61" s="50"/>
      <c r="AF61" s="50"/>
      <c r="AG61" s="50"/>
      <c r="AH61" s="50"/>
      <c r="AI61" s="50">
        <f t="shared" ref="AI61:AI73" si="9">E61+D61</f>
        <v>0</v>
      </c>
    </row>
    <row r="62" spans="1:35" s="35" customFormat="1" ht="30" customHeight="1" thickTop="1" thickBot="1" x14ac:dyDescent="0.35">
      <c r="A62" s="52"/>
      <c r="B62" s="86"/>
      <c r="C62" s="87" t="s">
        <v>188</v>
      </c>
      <c r="D62" s="50">
        <v>560000</v>
      </c>
      <c r="E62" s="50">
        <v>20000</v>
      </c>
      <c r="F62" s="50" t="s">
        <v>185</v>
      </c>
      <c r="G62" s="50" t="s">
        <v>189</v>
      </c>
      <c r="H62" s="50">
        <f t="shared" si="8"/>
        <v>580000</v>
      </c>
      <c r="I62" s="50"/>
      <c r="J62" s="50" t="s">
        <v>64</v>
      </c>
      <c r="K62" s="50"/>
      <c r="L62" s="55" t="s">
        <v>53</v>
      </c>
      <c r="M62" s="55" t="s">
        <v>53</v>
      </c>
      <c r="N62" s="55" t="s">
        <v>53</v>
      </c>
      <c r="O62" s="55" t="s">
        <v>53</v>
      </c>
      <c r="P62" s="55" t="s">
        <v>53</v>
      </c>
      <c r="Q62" s="55" t="s">
        <v>53</v>
      </c>
      <c r="R62" s="55" t="s">
        <v>53</v>
      </c>
      <c r="S62" s="55" t="s">
        <v>53</v>
      </c>
      <c r="T62" s="55" t="s">
        <v>53</v>
      </c>
      <c r="U62" s="55" t="s">
        <v>53</v>
      </c>
      <c r="V62" s="50" t="s">
        <v>46</v>
      </c>
      <c r="W62" s="57" t="s">
        <v>190</v>
      </c>
      <c r="X62" s="50">
        <v>0</v>
      </c>
      <c r="Y62" s="50">
        <v>0</v>
      </c>
      <c r="Z62" s="50">
        <v>80000</v>
      </c>
      <c r="AA62" s="50">
        <v>80000</v>
      </c>
      <c r="AB62" s="50">
        <v>80000</v>
      </c>
      <c r="AC62" s="50">
        <v>280000</v>
      </c>
      <c r="AD62" s="50">
        <v>280000</v>
      </c>
      <c r="AE62" s="50">
        <v>280000</v>
      </c>
      <c r="AF62" s="50">
        <v>580000</v>
      </c>
      <c r="AG62" s="50">
        <v>580000</v>
      </c>
      <c r="AH62" s="50">
        <v>580000</v>
      </c>
      <c r="AI62" s="50">
        <f t="shared" si="9"/>
        <v>580000</v>
      </c>
    </row>
    <row r="63" spans="1:35" s="35" customFormat="1" ht="30" customHeight="1" thickTop="1" thickBot="1" x14ac:dyDescent="0.35">
      <c r="A63" s="52"/>
      <c r="B63" s="86"/>
      <c r="C63" s="87" t="s">
        <v>191</v>
      </c>
      <c r="D63" s="50">
        <v>400000</v>
      </c>
      <c r="E63" s="50">
        <v>10000</v>
      </c>
      <c r="F63" s="50" t="s">
        <v>185</v>
      </c>
      <c r="G63" s="50" t="s">
        <v>192</v>
      </c>
      <c r="H63" s="50">
        <f t="shared" si="8"/>
        <v>410000</v>
      </c>
      <c r="I63" s="50"/>
      <c r="J63" s="50" t="s">
        <v>43</v>
      </c>
      <c r="K63" s="50"/>
      <c r="L63" s="55">
        <v>41222</v>
      </c>
      <c r="M63" s="55">
        <v>41238</v>
      </c>
      <c r="N63" s="55">
        <v>41247</v>
      </c>
      <c r="O63" s="55">
        <v>41257</v>
      </c>
      <c r="P63" s="55">
        <v>41261</v>
      </c>
      <c r="Q63" s="55">
        <v>41261</v>
      </c>
      <c r="R63" s="55">
        <v>41264</v>
      </c>
      <c r="S63" s="55">
        <v>40917</v>
      </c>
      <c r="T63" s="55">
        <v>40925</v>
      </c>
      <c r="U63" s="55">
        <v>40940</v>
      </c>
      <c r="V63" s="50" t="s">
        <v>46</v>
      </c>
      <c r="W63" s="57" t="s">
        <v>65</v>
      </c>
      <c r="X63" s="50">
        <v>0</v>
      </c>
      <c r="Y63" s="50">
        <v>10000</v>
      </c>
      <c r="Z63" s="50">
        <v>10000</v>
      </c>
      <c r="AA63" s="50">
        <v>380000</v>
      </c>
      <c r="AB63" s="50">
        <v>380000</v>
      </c>
      <c r="AC63" s="50">
        <v>380000</v>
      </c>
      <c r="AD63" s="50">
        <v>380000</v>
      </c>
      <c r="AE63" s="50">
        <v>380000</v>
      </c>
      <c r="AF63" s="50">
        <v>410000</v>
      </c>
      <c r="AG63" s="50">
        <v>410000</v>
      </c>
      <c r="AH63" s="50">
        <v>410000</v>
      </c>
      <c r="AI63" s="50">
        <f t="shared" si="9"/>
        <v>410000</v>
      </c>
    </row>
    <row r="64" spans="1:35" s="35" customFormat="1" ht="30" customHeight="1" thickTop="1" thickBot="1" x14ac:dyDescent="0.35">
      <c r="A64" s="52"/>
      <c r="B64" s="86"/>
      <c r="C64" s="87" t="s">
        <v>193</v>
      </c>
      <c r="D64" s="50">
        <v>700000</v>
      </c>
      <c r="E64" s="50">
        <v>10000</v>
      </c>
      <c r="F64" s="50" t="s">
        <v>185</v>
      </c>
      <c r="G64" s="50" t="s">
        <v>192</v>
      </c>
      <c r="H64" s="50">
        <f t="shared" si="8"/>
        <v>710000</v>
      </c>
      <c r="I64" s="50"/>
      <c r="J64" s="50" t="s">
        <v>43</v>
      </c>
      <c r="K64" s="50"/>
      <c r="L64" s="55">
        <v>41222</v>
      </c>
      <c r="M64" s="55">
        <v>41238</v>
      </c>
      <c r="N64" s="55">
        <v>41247</v>
      </c>
      <c r="O64" s="55">
        <v>41257</v>
      </c>
      <c r="P64" s="55">
        <v>41261</v>
      </c>
      <c r="Q64" s="55">
        <v>41261</v>
      </c>
      <c r="R64" s="55">
        <v>41264</v>
      </c>
      <c r="S64" s="55">
        <v>40917</v>
      </c>
      <c r="T64" s="55">
        <v>40925</v>
      </c>
      <c r="U64" s="55">
        <v>40940</v>
      </c>
      <c r="V64" s="50" t="s">
        <v>46</v>
      </c>
      <c r="W64" s="57" t="s">
        <v>65</v>
      </c>
      <c r="X64" s="50">
        <v>0</v>
      </c>
      <c r="Y64" s="50">
        <v>10000</v>
      </c>
      <c r="Z64" s="50">
        <v>300000</v>
      </c>
      <c r="AA64" s="50">
        <v>300000</v>
      </c>
      <c r="AB64" s="50">
        <v>300000</v>
      </c>
      <c r="AC64" s="50">
        <v>300000</v>
      </c>
      <c r="AD64" s="50">
        <v>300000</v>
      </c>
      <c r="AE64" s="50">
        <v>300000</v>
      </c>
      <c r="AF64" s="50">
        <v>610000</v>
      </c>
      <c r="AG64" s="50">
        <v>610000</v>
      </c>
      <c r="AH64" s="50">
        <v>610000</v>
      </c>
      <c r="AI64" s="50">
        <f t="shared" si="9"/>
        <v>710000</v>
      </c>
    </row>
    <row r="65" spans="1:35" s="35" customFormat="1" ht="30" customHeight="1" thickTop="1" thickBot="1" x14ac:dyDescent="0.35">
      <c r="A65" s="52" t="s">
        <v>182</v>
      </c>
      <c r="B65" s="53" t="s">
        <v>186</v>
      </c>
      <c r="C65" s="84" t="s">
        <v>194</v>
      </c>
      <c r="D65" s="50">
        <v>81372</v>
      </c>
      <c r="E65" s="50">
        <v>0</v>
      </c>
      <c r="F65" s="50" t="s">
        <v>185</v>
      </c>
      <c r="G65" s="50" t="s">
        <v>189</v>
      </c>
      <c r="H65" s="50">
        <f t="shared" si="8"/>
        <v>81372</v>
      </c>
      <c r="I65" s="50"/>
      <c r="J65" s="50" t="s">
        <v>64</v>
      </c>
      <c r="K65" s="50"/>
      <c r="L65" s="55" t="s">
        <v>53</v>
      </c>
      <c r="M65" s="55" t="s">
        <v>53</v>
      </c>
      <c r="N65" s="55" t="s">
        <v>53</v>
      </c>
      <c r="O65" s="55" t="s">
        <v>53</v>
      </c>
      <c r="P65" s="55" t="s">
        <v>53</v>
      </c>
      <c r="Q65" s="55" t="s">
        <v>53</v>
      </c>
      <c r="R65" s="55" t="s">
        <v>53</v>
      </c>
      <c r="S65" s="55" t="s">
        <v>53</v>
      </c>
      <c r="T65" s="55" t="s">
        <v>53</v>
      </c>
      <c r="U65" s="55" t="s">
        <v>53</v>
      </c>
      <c r="V65" s="50" t="s">
        <v>46</v>
      </c>
      <c r="W65" s="57" t="s">
        <v>190</v>
      </c>
      <c r="X65" s="50"/>
      <c r="Y65" s="50"/>
      <c r="Z65" s="50"/>
      <c r="AA65" s="50"/>
      <c r="AB65" s="50"/>
      <c r="AC65" s="50">
        <v>81372</v>
      </c>
      <c r="AD65" s="50">
        <v>81372</v>
      </c>
      <c r="AE65" s="50">
        <v>81372</v>
      </c>
      <c r="AF65" s="50">
        <v>81372</v>
      </c>
      <c r="AG65" s="50">
        <v>81372</v>
      </c>
      <c r="AH65" s="50">
        <v>81372</v>
      </c>
      <c r="AI65" s="50">
        <f>E65+D65</f>
        <v>81372</v>
      </c>
    </row>
    <row r="66" spans="1:35" s="35" customFormat="1" ht="30" customHeight="1" thickTop="1" thickBot="1" x14ac:dyDescent="0.35">
      <c r="A66" s="52" t="s">
        <v>182</v>
      </c>
      <c r="B66" s="53" t="s">
        <v>195</v>
      </c>
      <c r="C66" s="85" t="s">
        <v>196</v>
      </c>
      <c r="D66" s="50">
        <v>300000</v>
      </c>
      <c r="E66" s="50">
        <v>0</v>
      </c>
      <c r="F66" s="50" t="s">
        <v>185</v>
      </c>
      <c r="G66" s="50" t="s">
        <v>197</v>
      </c>
      <c r="H66" s="50">
        <f t="shared" si="8"/>
        <v>300000</v>
      </c>
      <c r="I66" s="50"/>
      <c r="J66" s="50" t="s">
        <v>64</v>
      </c>
      <c r="K66" s="50"/>
      <c r="L66" s="55" t="s">
        <v>53</v>
      </c>
      <c r="M66" s="55" t="s">
        <v>53</v>
      </c>
      <c r="N66" s="55" t="s">
        <v>53</v>
      </c>
      <c r="O66" s="55" t="s">
        <v>53</v>
      </c>
      <c r="P66" s="55" t="s">
        <v>53</v>
      </c>
      <c r="Q66" s="55" t="s">
        <v>53</v>
      </c>
      <c r="R66" s="55" t="s">
        <v>53</v>
      </c>
      <c r="S66" s="55" t="s">
        <v>53</v>
      </c>
      <c r="T66" s="55" t="s">
        <v>53</v>
      </c>
      <c r="U66" s="55" t="s">
        <v>53</v>
      </c>
      <c r="V66" s="50" t="s">
        <v>46</v>
      </c>
      <c r="W66" s="57" t="s">
        <v>190</v>
      </c>
      <c r="X66" s="50">
        <v>0</v>
      </c>
      <c r="Y66" s="50">
        <v>0</v>
      </c>
      <c r="Z66" s="50">
        <v>80000</v>
      </c>
      <c r="AA66" s="50">
        <v>80000</v>
      </c>
      <c r="AB66" s="50">
        <v>80000</v>
      </c>
      <c r="AC66" s="50">
        <v>160000</v>
      </c>
      <c r="AD66" s="50">
        <v>160000</v>
      </c>
      <c r="AE66" s="50">
        <v>160000</v>
      </c>
      <c r="AF66" s="50">
        <v>240000</v>
      </c>
      <c r="AG66" s="50">
        <v>240000</v>
      </c>
      <c r="AH66" s="50">
        <v>240000</v>
      </c>
      <c r="AI66" s="50">
        <f t="shared" si="9"/>
        <v>300000</v>
      </c>
    </row>
    <row r="67" spans="1:35" s="35" customFormat="1" ht="30" customHeight="1" thickTop="1" thickBot="1" x14ac:dyDescent="0.35">
      <c r="A67" s="52" t="s">
        <v>182</v>
      </c>
      <c r="B67" s="53" t="s">
        <v>195</v>
      </c>
      <c r="C67" s="84" t="s">
        <v>198</v>
      </c>
      <c r="D67" s="50">
        <v>276414</v>
      </c>
      <c r="E67" s="50">
        <v>0</v>
      </c>
      <c r="F67" s="50" t="s">
        <v>185</v>
      </c>
      <c r="G67" s="50" t="s">
        <v>197</v>
      </c>
      <c r="H67" s="50">
        <f t="shared" si="8"/>
        <v>276414</v>
      </c>
      <c r="I67" s="50"/>
      <c r="J67" s="50" t="s">
        <v>64</v>
      </c>
      <c r="K67" s="50"/>
      <c r="L67" s="55" t="s">
        <v>53</v>
      </c>
      <c r="M67" s="55" t="s">
        <v>53</v>
      </c>
      <c r="N67" s="55" t="s">
        <v>53</v>
      </c>
      <c r="O67" s="55" t="s">
        <v>53</v>
      </c>
      <c r="P67" s="55" t="s">
        <v>53</v>
      </c>
      <c r="Q67" s="55" t="s">
        <v>53</v>
      </c>
      <c r="R67" s="55" t="s">
        <v>53</v>
      </c>
      <c r="S67" s="55" t="s">
        <v>53</v>
      </c>
      <c r="T67" s="55" t="s">
        <v>53</v>
      </c>
      <c r="U67" s="55" t="s">
        <v>53</v>
      </c>
      <c r="V67" s="50" t="s">
        <v>46</v>
      </c>
      <c r="W67" s="57" t="s">
        <v>190</v>
      </c>
      <c r="X67" s="50"/>
      <c r="Y67" s="50"/>
      <c r="Z67" s="50"/>
      <c r="AA67" s="50"/>
      <c r="AB67" s="50"/>
      <c r="AC67" s="50">
        <v>276414</v>
      </c>
      <c r="AD67" s="50">
        <v>276414</v>
      </c>
      <c r="AE67" s="50">
        <v>276414</v>
      </c>
      <c r="AF67" s="50">
        <v>276414</v>
      </c>
      <c r="AG67" s="50">
        <v>276414</v>
      </c>
      <c r="AH67" s="50">
        <v>276414</v>
      </c>
      <c r="AI67" s="50">
        <f>E67+D67</f>
        <v>276414</v>
      </c>
    </row>
    <row r="68" spans="1:35" s="35" customFormat="1" ht="30" customHeight="1" thickTop="1" thickBot="1" x14ac:dyDescent="0.35">
      <c r="A68" s="52" t="s">
        <v>182</v>
      </c>
      <c r="B68" s="53" t="s">
        <v>199</v>
      </c>
      <c r="C68" s="85" t="s">
        <v>200</v>
      </c>
      <c r="D68" s="50">
        <v>0</v>
      </c>
      <c r="E68" s="50">
        <v>500000</v>
      </c>
      <c r="F68" s="50" t="s">
        <v>185</v>
      </c>
      <c r="G68" s="50" t="s">
        <v>197</v>
      </c>
      <c r="H68" s="50">
        <f t="shared" si="8"/>
        <v>500000</v>
      </c>
      <c r="I68" s="50"/>
      <c r="J68" s="50" t="s">
        <v>43</v>
      </c>
      <c r="K68" s="50"/>
      <c r="L68" s="55">
        <v>41222</v>
      </c>
      <c r="M68" s="55">
        <v>41238</v>
      </c>
      <c r="N68" s="55">
        <v>41247</v>
      </c>
      <c r="O68" s="55">
        <v>41257</v>
      </c>
      <c r="P68" s="55">
        <v>41261</v>
      </c>
      <c r="Q68" s="55">
        <v>41261</v>
      </c>
      <c r="R68" s="55">
        <v>41264</v>
      </c>
      <c r="S68" s="55">
        <v>40917</v>
      </c>
      <c r="T68" s="55">
        <v>40925</v>
      </c>
      <c r="U68" s="55">
        <v>40940</v>
      </c>
      <c r="V68" s="50" t="s">
        <v>46</v>
      </c>
      <c r="W68" s="57" t="s">
        <v>65</v>
      </c>
      <c r="X68" s="50">
        <v>0</v>
      </c>
      <c r="Y68" s="50">
        <v>0</v>
      </c>
      <c r="Z68" s="50">
        <v>0</v>
      </c>
      <c r="AA68" s="50">
        <v>0</v>
      </c>
      <c r="AB68" s="50">
        <v>0</v>
      </c>
      <c r="AC68" s="50">
        <v>500000</v>
      </c>
      <c r="AD68" s="50">
        <v>500000</v>
      </c>
      <c r="AE68" s="50">
        <v>500000</v>
      </c>
      <c r="AF68" s="50">
        <v>500000</v>
      </c>
      <c r="AG68" s="50">
        <v>500000</v>
      </c>
      <c r="AH68" s="50">
        <v>500000</v>
      </c>
      <c r="AI68" s="50">
        <f t="shared" si="9"/>
        <v>500000</v>
      </c>
    </row>
    <row r="69" spans="1:35" s="35" customFormat="1" ht="30" customHeight="1" thickTop="1" thickBot="1" x14ac:dyDescent="0.35">
      <c r="A69" s="52" t="s">
        <v>201</v>
      </c>
      <c r="B69" s="86" t="s">
        <v>202</v>
      </c>
      <c r="C69" s="85" t="s">
        <v>203</v>
      </c>
      <c r="D69" s="50">
        <v>0</v>
      </c>
      <c r="E69" s="50">
        <v>300000</v>
      </c>
      <c r="F69" s="50" t="s">
        <v>185</v>
      </c>
      <c r="G69" s="50" t="s">
        <v>204</v>
      </c>
      <c r="H69" s="50">
        <f t="shared" si="8"/>
        <v>300000</v>
      </c>
      <c r="I69" s="50"/>
      <c r="J69" s="50" t="s">
        <v>43</v>
      </c>
      <c r="K69" s="50"/>
      <c r="L69" s="55" t="s">
        <v>53</v>
      </c>
      <c r="M69" s="55" t="s">
        <v>53</v>
      </c>
      <c r="N69" s="55" t="s">
        <v>53</v>
      </c>
      <c r="O69" s="55" t="s">
        <v>53</v>
      </c>
      <c r="P69" s="55" t="s">
        <v>53</v>
      </c>
      <c r="Q69" s="55" t="s">
        <v>53</v>
      </c>
      <c r="R69" s="55" t="s">
        <v>53</v>
      </c>
      <c r="S69" s="55" t="s">
        <v>144</v>
      </c>
      <c r="T69" s="55" t="s">
        <v>144</v>
      </c>
      <c r="U69" s="55" t="s">
        <v>144</v>
      </c>
      <c r="V69" s="50" t="s">
        <v>171</v>
      </c>
      <c r="W69" s="57" t="s">
        <v>65</v>
      </c>
      <c r="X69" s="50">
        <v>0</v>
      </c>
      <c r="Y69" s="50">
        <v>0</v>
      </c>
      <c r="Z69" s="50">
        <v>75000</v>
      </c>
      <c r="AA69" s="50">
        <v>75000</v>
      </c>
      <c r="AB69" s="50">
        <v>75000</v>
      </c>
      <c r="AC69" s="50">
        <v>150000</v>
      </c>
      <c r="AD69" s="50">
        <v>150000</v>
      </c>
      <c r="AE69" s="50">
        <v>150000</v>
      </c>
      <c r="AF69" s="50">
        <v>225000</v>
      </c>
      <c r="AG69" s="50">
        <v>225000</v>
      </c>
      <c r="AH69" s="50">
        <v>225000</v>
      </c>
      <c r="AI69" s="50">
        <f t="shared" si="9"/>
        <v>300000</v>
      </c>
    </row>
    <row r="70" spans="1:35" s="35" customFormat="1" ht="30" customHeight="1" thickTop="1" thickBot="1" x14ac:dyDescent="0.35">
      <c r="A70" s="52" t="s">
        <v>182</v>
      </c>
      <c r="B70" s="88" t="s">
        <v>205</v>
      </c>
      <c r="C70" s="85" t="s">
        <v>206</v>
      </c>
      <c r="D70" s="50">
        <v>350000</v>
      </c>
      <c r="E70" s="50">
        <v>3150000</v>
      </c>
      <c r="F70" s="50" t="s">
        <v>185</v>
      </c>
      <c r="G70" s="50" t="s">
        <v>204</v>
      </c>
      <c r="H70" s="50">
        <f t="shared" si="8"/>
        <v>3500000</v>
      </c>
      <c r="I70" s="50"/>
      <c r="J70" s="50" t="s">
        <v>43</v>
      </c>
      <c r="K70" s="50"/>
      <c r="L70" s="55" t="s">
        <v>53</v>
      </c>
      <c r="M70" s="55" t="s">
        <v>53</v>
      </c>
      <c r="N70" s="55" t="s">
        <v>53</v>
      </c>
      <c r="O70" s="55" t="s">
        <v>53</v>
      </c>
      <c r="P70" s="55" t="s">
        <v>53</v>
      </c>
      <c r="Q70" s="55" t="s">
        <v>53</v>
      </c>
      <c r="R70" s="55" t="s">
        <v>53</v>
      </c>
      <c r="S70" s="55" t="s">
        <v>144</v>
      </c>
      <c r="T70" s="55" t="s">
        <v>144</v>
      </c>
      <c r="U70" s="55" t="s">
        <v>144</v>
      </c>
      <c r="V70" s="50" t="s">
        <v>46</v>
      </c>
      <c r="W70" s="57" t="s">
        <v>65</v>
      </c>
      <c r="X70" s="50">
        <v>0</v>
      </c>
      <c r="Y70" s="50">
        <v>0</v>
      </c>
      <c r="Z70" s="50">
        <v>0</v>
      </c>
      <c r="AA70" s="50">
        <v>0</v>
      </c>
      <c r="AB70" s="50">
        <v>1850000</v>
      </c>
      <c r="AC70" s="50">
        <v>1850000</v>
      </c>
      <c r="AD70" s="50">
        <v>1850000</v>
      </c>
      <c r="AE70" s="50">
        <v>2750000</v>
      </c>
      <c r="AF70" s="50">
        <v>2750000</v>
      </c>
      <c r="AG70" s="50">
        <v>2750000</v>
      </c>
      <c r="AH70" s="50">
        <v>2750000</v>
      </c>
      <c r="AI70" s="50">
        <f t="shared" si="9"/>
        <v>3500000</v>
      </c>
    </row>
    <row r="71" spans="1:35" s="35" customFormat="1" ht="30" customHeight="1" thickTop="1" thickBot="1" x14ac:dyDescent="0.35">
      <c r="A71" s="52" t="s">
        <v>182</v>
      </c>
      <c r="B71" s="53" t="s">
        <v>207</v>
      </c>
      <c r="C71" s="85" t="s">
        <v>208</v>
      </c>
      <c r="D71" s="50">
        <v>1000000</v>
      </c>
      <c r="E71" s="50">
        <v>0</v>
      </c>
      <c r="F71" s="50" t="s">
        <v>185</v>
      </c>
      <c r="G71" s="50" t="s">
        <v>192</v>
      </c>
      <c r="H71" s="50">
        <f t="shared" si="8"/>
        <v>1000000</v>
      </c>
      <c r="I71" s="50"/>
      <c r="J71" s="50" t="s">
        <v>76</v>
      </c>
      <c r="K71" s="50"/>
      <c r="L71" s="55" t="s">
        <v>53</v>
      </c>
      <c r="M71" s="55" t="s">
        <v>53</v>
      </c>
      <c r="N71" s="55" t="s">
        <v>53</v>
      </c>
      <c r="O71" s="55" t="s">
        <v>53</v>
      </c>
      <c r="P71" s="55" t="s">
        <v>53</v>
      </c>
      <c r="Q71" s="55" t="s">
        <v>53</v>
      </c>
      <c r="R71" s="55" t="s">
        <v>53</v>
      </c>
      <c r="S71" s="55">
        <v>41134</v>
      </c>
      <c r="T71" s="55">
        <v>41155</v>
      </c>
      <c r="U71" s="55">
        <v>41155</v>
      </c>
      <c r="V71" s="50" t="s">
        <v>171</v>
      </c>
      <c r="W71" s="57" t="s">
        <v>65</v>
      </c>
      <c r="X71" s="50">
        <v>0</v>
      </c>
      <c r="Y71" s="50">
        <v>0</v>
      </c>
      <c r="Z71" s="50">
        <v>0</v>
      </c>
      <c r="AA71" s="50">
        <v>0</v>
      </c>
      <c r="AB71" s="50">
        <v>0</v>
      </c>
      <c r="AC71" s="50">
        <v>950000</v>
      </c>
      <c r="AD71" s="50">
        <v>950000</v>
      </c>
      <c r="AE71" s="50">
        <v>950000</v>
      </c>
      <c r="AF71" s="50">
        <v>950000</v>
      </c>
      <c r="AG71" s="50">
        <v>950000</v>
      </c>
      <c r="AH71" s="50">
        <v>950000</v>
      </c>
      <c r="AI71" s="50">
        <f t="shared" si="9"/>
        <v>1000000</v>
      </c>
    </row>
    <row r="72" spans="1:35" s="35" customFormat="1" ht="30" customHeight="1" thickTop="1" thickBot="1" x14ac:dyDescent="0.35">
      <c r="A72" s="52" t="s">
        <v>201</v>
      </c>
      <c r="B72" s="53" t="s">
        <v>209</v>
      </c>
      <c r="C72" s="54" t="s">
        <v>210</v>
      </c>
      <c r="D72" s="50">
        <v>0</v>
      </c>
      <c r="E72" s="50">
        <v>350000</v>
      </c>
      <c r="F72" s="50" t="s">
        <v>185</v>
      </c>
      <c r="G72" s="50" t="s">
        <v>192</v>
      </c>
      <c r="H72" s="50">
        <f t="shared" si="8"/>
        <v>350000</v>
      </c>
      <c r="I72" s="50"/>
      <c r="J72" s="50" t="s">
        <v>43</v>
      </c>
      <c r="K72" s="50"/>
      <c r="L72" s="55">
        <v>41222</v>
      </c>
      <c r="M72" s="55">
        <v>41238</v>
      </c>
      <c r="N72" s="55">
        <v>41247</v>
      </c>
      <c r="O72" s="55">
        <v>41257</v>
      </c>
      <c r="P72" s="55">
        <v>41261</v>
      </c>
      <c r="Q72" s="55">
        <v>41261</v>
      </c>
      <c r="R72" s="55">
        <v>41264</v>
      </c>
      <c r="S72" s="55">
        <v>40917</v>
      </c>
      <c r="T72" s="55">
        <v>40925</v>
      </c>
      <c r="U72" s="55">
        <v>40940</v>
      </c>
      <c r="V72" s="50" t="s">
        <v>46</v>
      </c>
      <c r="W72" s="57" t="s">
        <v>65</v>
      </c>
      <c r="X72" s="50">
        <v>0</v>
      </c>
      <c r="Y72" s="50">
        <v>0</v>
      </c>
      <c r="Z72" s="50">
        <v>50000</v>
      </c>
      <c r="AA72" s="50">
        <v>350000</v>
      </c>
      <c r="AB72" s="50">
        <v>350000</v>
      </c>
      <c r="AC72" s="50">
        <v>350000</v>
      </c>
      <c r="AD72" s="50">
        <v>350000</v>
      </c>
      <c r="AE72" s="50">
        <v>350000</v>
      </c>
      <c r="AF72" s="50">
        <v>350000</v>
      </c>
      <c r="AG72" s="50">
        <v>350000</v>
      </c>
      <c r="AH72" s="50">
        <v>350000</v>
      </c>
      <c r="AI72" s="50">
        <f t="shared" si="9"/>
        <v>350000</v>
      </c>
    </row>
    <row r="73" spans="1:35" s="35" customFormat="1" ht="30" customHeight="1" thickTop="1" thickBot="1" x14ac:dyDescent="0.35">
      <c r="A73" s="52" t="s">
        <v>182</v>
      </c>
      <c r="B73" s="53" t="s">
        <v>211</v>
      </c>
      <c r="C73" s="54" t="s">
        <v>212</v>
      </c>
      <c r="D73" s="50">
        <v>497000</v>
      </c>
      <c r="E73" s="50">
        <v>3000</v>
      </c>
      <c r="F73" s="50" t="s">
        <v>185</v>
      </c>
      <c r="G73" s="50" t="s">
        <v>192</v>
      </c>
      <c r="H73" s="50">
        <f t="shared" si="8"/>
        <v>500000</v>
      </c>
      <c r="I73" s="50"/>
      <c r="J73" s="50" t="s">
        <v>43</v>
      </c>
      <c r="K73" s="50"/>
      <c r="L73" s="55">
        <v>41222</v>
      </c>
      <c r="M73" s="55">
        <v>41238</v>
      </c>
      <c r="N73" s="55">
        <v>41247</v>
      </c>
      <c r="O73" s="55">
        <v>41257</v>
      </c>
      <c r="P73" s="55">
        <v>41261</v>
      </c>
      <c r="Q73" s="55">
        <v>41261</v>
      </c>
      <c r="R73" s="55">
        <v>41264</v>
      </c>
      <c r="S73" s="55">
        <v>40917</v>
      </c>
      <c r="T73" s="55">
        <v>40925</v>
      </c>
      <c r="U73" s="55">
        <v>40940</v>
      </c>
      <c r="V73" s="50" t="s">
        <v>46</v>
      </c>
      <c r="W73" s="57" t="s">
        <v>65</v>
      </c>
      <c r="X73" s="50">
        <v>0</v>
      </c>
      <c r="Y73" s="50">
        <v>3000</v>
      </c>
      <c r="Z73" s="50">
        <v>3000</v>
      </c>
      <c r="AA73" s="50">
        <v>3000</v>
      </c>
      <c r="AB73" s="50">
        <v>3000</v>
      </c>
      <c r="AC73" s="50">
        <v>500000</v>
      </c>
      <c r="AD73" s="50">
        <v>500000</v>
      </c>
      <c r="AE73" s="50">
        <v>500000</v>
      </c>
      <c r="AF73" s="50">
        <v>500000</v>
      </c>
      <c r="AG73" s="50">
        <v>500000</v>
      </c>
      <c r="AH73" s="50">
        <v>500000</v>
      </c>
      <c r="AI73" s="50">
        <f t="shared" si="9"/>
        <v>500000</v>
      </c>
    </row>
    <row r="74" spans="1:35" s="35" customFormat="1" ht="30" customHeight="1" thickTop="1" thickBot="1" x14ac:dyDescent="0.35">
      <c r="A74" s="58"/>
      <c r="B74" s="89"/>
      <c r="C74" s="90"/>
      <c r="D74" s="61">
        <f>SUM(D60:D73)</f>
        <v>4659591</v>
      </c>
      <c r="E74" s="61">
        <f>SUM(E60:E73)</f>
        <v>4343000</v>
      </c>
      <c r="F74" s="61"/>
      <c r="G74" s="61"/>
      <c r="H74" s="61">
        <f>SUM(H60:H73)</f>
        <v>9002591</v>
      </c>
      <c r="I74" s="61"/>
      <c r="J74" s="62"/>
      <c r="K74" s="61"/>
      <c r="L74" s="62"/>
      <c r="M74" s="62"/>
      <c r="N74" s="62"/>
      <c r="O74" s="62"/>
      <c r="P74" s="62"/>
      <c r="Q74" s="62"/>
      <c r="R74" s="62"/>
      <c r="S74" s="62"/>
      <c r="T74" s="62"/>
      <c r="U74" s="62"/>
      <c r="V74" s="61"/>
      <c r="W74" s="63"/>
      <c r="X74" s="50"/>
      <c r="Y74" s="50"/>
      <c r="Z74" s="50"/>
      <c r="AA74" s="50"/>
      <c r="AB74" s="50"/>
      <c r="AC74" s="50"/>
      <c r="AD74" s="50"/>
      <c r="AE74" s="50"/>
      <c r="AF74" s="50"/>
      <c r="AG74" s="50"/>
      <c r="AH74" s="50"/>
      <c r="AI74" s="50"/>
    </row>
    <row r="75" spans="1:35" s="35" customFormat="1" ht="30" customHeight="1" thickTop="1" thickBot="1" x14ac:dyDescent="0.35">
      <c r="A75" s="58"/>
      <c r="B75" s="15"/>
      <c r="C75" s="22" t="s">
        <v>213</v>
      </c>
      <c r="D75" s="25"/>
      <c r="E75" s="26"/>
      <c r="F75" s="10"/>
      <c r="G75" s="10"/>
      <c r="H75" s="10"/>
      <c r="I75" s="10"/>
      <c r="J75" s="10"/>
      <c r="K75" s="10"/>
      <c r="L75" s="11"/>
      <c r="M75" s="11"/>
      <c r="N75" s="11"/>
      <c r="O75" s="11"/>
      <c r="P75" s="11"/>
      <c r="Q75" s="11"/>
      <c r="R75" s="11"/>
      <c r="S75" s="11"/>
      <c r="T75" s="11"/>
      <c r="U75" s="11"/>
      <c r="V75" s="10"/>
      <c r="W75" s="12"/>
      <c r="X75" s="50"/>
      <c r="Y75" s="50"/>
      <c r="Z75" s="50"/>
      <c r="AA75" s="50"/>
      <c r="AB75" s="50"/>
      <c r="AC75" s="50"/>
      <c r="AD75" s="50"/>
      <c r="AE75" s="50"/>
      <c r="AF75" s="50"/>
      <c r="AG75" s="50"/>
      <c r="AH75" s="50"/>
      <c r="AI75" s="51"/>
    </row>
    <row r="76" spans="1:35" s="93" customFormat="1" ht="30" customHeight="1" thickTop="1" thickBot="1" x14ac:dyDescent="0.35">
      <c r="A76" s="52" t="s">
        <v>214</v>
      </c>
      <c r="B76" s="91" t="s">
        <v>215</v>
      </c>
      <c r="C76" s="92" t="s">
        <v>216</v>
      </c>
      <c r="D76" s="50">
        <v>0</v>
      </c>
      <c r="E76" s="50">
        <v>500000</v>
      </c>
      <c r="F76" s="50" t="s">
        <v>217</v>
      </c>
      <c r="G76" s="50" t="s">
        <v>218</v>
      </c>
      <c r="H76" s="50">
        <f t="shared" ref="H76:H92" si="10">D76+E76</f>
        <v>500000</v>
      </c>
      <c r="I76" s="50"/>
      <c r="J76" s="50" t="s">
        <v>43</v>
      </c>
      <c r="K76" s="50"/>
      <c r="L76" s="55">
        <v>41222</v>
      </c>
      <c r="M76" s="55">
        <v>41238</v>
      </c>
      <c r="N76" s="55">
        <v>41247</v>
      </c>
      <c r="O76" s="55">
        <v>41257</v>
      </c>
      <c r="P76" s="55">
        <v>41261</v>
      </c>
      <c r="Q76" s="55">
        <v>41261</v>
      </c>
      <c r="R76" s="55">
        <v>41264</v>
      </c>
      <c r="S76" s="55">
        <v>40917</v>
      </c>
      <c r="T76" s="55">
        <v>40925</v>
      </c>
      <c r="U76" s="55">
        <v>40940</v>
      </c>
      <c r="V76" s="50" t="s">
        <v>46</v>
      </c>
      <c r="W76" s="57" t="s">
        <v>65</v>
      </c>
      <c r="X76" s="50">
        <v>0</v>
      </c>
      <c r="Y76" s="50">
        <v>50000</v>
      </c>
      <c r="Z76" s="50">
        <v>100000</v>
      </c>
      <c r="AA76" s="50">
        <v>200000</v>
      </c>
      <c r="AB76" s="50">
        <v>200000</v>
      </c>
      <c r="AC76" s="50">
        <v>250000</v>
      </c>
      <c r="AD76" s="50">
        <v>250000</v>
      </c>
      <c r="AE76" s="50">
        <v>250000</v>
      </c>
      <c r="AF76" s="50">
        <v>350000</v>
      </c>
      <c r="AG76" s="50">
        <v>350000</v>
      </c>
      <c r="AH76" s="50">
        <v>500000</v>
      </c>
      <c r="AI76" s="50">
        <f t="shared" ref="AI76:AI92" si="11">E76+D76</f>
        <v>500000</v>
      </c>
    </row>
    <row r="77" spans="1:35" s="93" customFormat="1" ht="30" customHeight="1" thickTop="1" thickBot="1" x14ac:dyDescent="0.35">
      <c r="A77" s="52" t="s">
        <v>214</v>
      </c>
      <c r="B77" s="91" t="s">
        <v>219</v>
      </c>
      <c r="C77" s="92" t="s">
        <v>220</v>
      </c>
      <c r="D77" s="50">
        <v>0</v>
      </c>
      <c r="E77" s="50">
        <v>40000</v>
      </c>
      <c r="F77" s="50" t="s">
        <v>217</v>
      </c>
      <c r="G77" s="50" t="s">
        <v>218</v>
      </c>
      <c r="H77" s="50">
        <f t="shared" si="10"/>
        <v>40000</v>
      </c>
      <c r="I77" s="50"/>
      <c r="J77" s="50" t="s">
        <v>64</v>
      </c>
      <c r="K77" s="50" t="s">
        <v>53</v>
      </c>
      <c r="L77" s="50" t="s">
        <v>53</v>
      </c>
      <c r="M77" s="50" t="s">
        <v>53</v>
      </c>
      <c r="N77" s="50" t="s">
        <v>53</v>
      </c>
      <c r="O77" s="50" t="s">
        <v>53</v>
      </c>
      <c r="P77" s="50" t="s">
        <v>53</v>
      </c>
      <c r="Q77" s="50" t="s">
        <v>53</v>
      </c>
      <c r="R77" s="50" t="s">
        <v>53</v>
      </c>
      <c r="S77" s="50" t="s">
        <v>53</v>
      </c>
      <c r="T77" s="50" t="s">
        <v>53</v>
      </c>
      <c r="U77" s="50" t="s">
        <v>53</v>
      </c>
      <c r="V77" s="50" t="s">
        <v>171</v>
      </c>
      <c r="W77" s="57" t="s">
        <v>65</v>
      </c>
      <c r="X77" s="50">
        <v>0</v>
      </c>
      <c r="Y77" s="50">
        <v>0</v>
      </c>
      <c r="Z77" s="50">
        <v>0</v>
      </c>
      <c r="AA77" s="50">
        <v>40000</v>
      </c>
      <c r="AB77" s="50">
        <v>40000</v>
      </c>
      <c r="AC77" s="50">
        <v>40000</v>
      </c>
      <c r="AD77" s="50">
        <v>40000</v>
      </c>
      <c r="AE77" s="50">
        <v>40000</v>
      </c>
      <c r="AF77" s="50">
        <v>40000</v>
      </c>
      <c r="AG77" s="50">
        <v>40000</v>
      </c>
      <c r="AH77" s="50">
        <v>40000</v>
      </c>
      <c r="AI77" s="50">
        <f t="shared" si="11"/>
        <v>40000</v>
      </c>
    </row>
    <row r="78" spans="1:35" s="93" customFormat="1" ht="30" customHeight="1" thickTop="1" thickBot="1" x14ac:dyDescent="0.35">
      <c r="A78" s="52" t="s">
        <v>214</v>
      </c>
      <c r="B78" s="65" t="s">
        <v>221</v>
      </c>
      <c r="C78" s="94" t="s">
        <v>222</v>
      </c>
      <c r="D78" s="50">
        <v>0</v>
      </c>
      <c r="E78" s="50">
        <v>900000</v>
      </c>
      <c r="F78" s="50" t="s">
        <v>217</v>
      </c>
      <c r="G78" s="50" t="s">
        <v>223</v>
      </c>
      <c r="H78" s="50">
        <f t="shared" si="10"/>
        <v>900000</v>
      </c>
      <c r="I78" s="50"/>
      <c r="J78" s="50" t="s">
        <v>64</v>
      </c>
      <c r="K78" s="50" t="s">
        <v>53</v>
      </c>
      <c r="L78" s="50" t="s">
        <v>53</v>
      </c>
      <c r="M78" s="50" t="s">
        <v>53</v>
      </c>
      <c r="N78" s="50" t="s">
        <v>53</v>
      </c>
      <c r="O78" s="50" t="s">
        <v>53</v>
      </c>
      <c r="P78" s="50" t="s">
        <v>53</v>
      </c>
      <c r="Q78" s="50" t="s">
        <v>53</v>
      </c>
      <c r="R78" s="50" t="s">
        <v>53</v>
      </c>
      <c r="S78" s="50" t="s">
        <v>53</v>
      </c>
      <c r="T78" s="50" t="s">
        <v>53</v>
      </c>
      <c r="U78" s="50" t="s">
        <v>53</v>
      </c>
      <c r="V78" s="50" t="s">
        <v>46</v>
      </c>
      <c r="W78" s="57" t="s">
        <v>65</v>
      </c>
      <c r="X78" s="50">
        <v>30000</v>
      </c>
      <c r="Y78" s="50">
        <v>30000</v>
      </c>
      <c r="Z78" s="50">
        <v>280000</v>
      </c>
      <c r="AA78" s="50">
        <v>280000</v>
      </c>
      <c r="AB78" s="50">
        <v>280000</v>
      </c>
      <c r="AC78" s="50">
        <v>530000</v>
      </c>
      <c r="AD78" s="50">
        <v>530000</v>
      </c>
      <c r="AE78" s="50">
        <v>530000</v>
      </c>
      <c r="AF78" s="50">
        <v>780000</v>
      </c>
      <c r="AG78" s="50">
        <v>780000</v>
      </c>
      <c r="AH78" s="50">
        <v>900000</v>
      </c>
      <c r="AI78" s="50">
        <f t="shared" si="11"/>
        <v>900000</v>
      </c>
    </row>
    <row r="79" spans="1:35" s="93" customFormat="1" ht="30" customHeight="1" thickTop="1" thickBot="1" x14ac:dyDescent="0.35">
      <c r="A79" s="52" t="s">
        <v>201</v>
      </c>
      <c r="B79" s="91" t="s">
        <v>224</v>
      </c>
      <c r="C79" s="94" t="s">
        <v>225</v>
      </c>
      <c r="D79" s="50">
        <v>0</v>
      </c>
      <c r="E79" s="50">
        <v>402000</v>
      </c>
      <c r="F79" s="50" t="s">
        <v>226</v>
      </c>
      <c r="G79" s="50" t="s">
        <v>227</v>
      </c>
      <c r="H79" s="50">
        <f t="shared" si="10"/>
        <v>402000</v>
      </c>
      <c r="I79" s="50"/>
      <c r="J79" s="50" t="s">
        <v>64</v>
      </c>
      <c r="K79" s="50" t="s">
        <v>53</v>
      </c>
      <c r="L79" s="50" t="s">
        <v>53</v>
      </c>
      <c r="M79" s="50" t="s">
        <v>53</v>
      </c>
      <c r="N79" s="50" t="s">
        <v>53</v>
      </c>
      <c r="O79" s="50" t="s">
        <v>53</v>
      </c>
      <c r="P79" s="50" t="s">
        <v>53</v>
      </c>
      <c r="Q79" s="50" t="s">
        <v>53</v>
      </c>
      <c r="R79" s="50" t="s">
        <v>53</v>
      </c>
      <c r="S79" s="50" t="s">
        <v>53</v>
      </c>
      <c r="T79" s="50" t="s">
        <v>53</v>
      </c>
      <c r="U79" s="50" t="s">
        <v>53</v>
      </c>
      <c r="V79" s="50" t="s">
        <v>46</v>
      </c>
      <c r="W79" s="57" t="s">
        <v>65</v>
      </c>
      <c r="X79" s="50"/>
      <c r="Y79" s="50">
        <v>0</v>
      </c>
      <c r="Z79" s="50">
        <v>0</v>
      </c>
      <c r="AA79" s="50">
        <v>30000</v>
      </c>
      <c r="AB79" s="50">
        <v>30000</v>
      </c>
      <c r="AC79" s="50">
        <v>30000</v>
      </c>
      <c r="AD79" s="50">
        <v>180000</v>
      </c>
      <c r="AE79" s="50">
        <v>180000</v>
      </c>
      <c r="AF79" s="50">
        <v>180000</v>
      </c>
      <c r="AG79" s="50">
        <v>280000</v>
      </c>
      <c r="AH79" s="50">
        <v>280000</v>
      </c>
      <c r="AI79" s="50">
        <f>E79+D79</f>
        <v>402000</v>
      </c>
    </row>
    <row r="80" spans="1:35" s="93" customFormat="1" ht="30" customHeight="1" thickTop="1" thickBot="1" x14ac:dyDescent="0.35">
      <c r="A80" s="52" t="s">
        <v>214</v>
      </c>
      <c r="B80" s="91" t="s">
        <v>228</v>
      </c>
      <c r="C80" s="94" t="s">
        <v>229</v>
      </c>
      <c r="D80" s="50">
        <v>0</v>
      </c>
      <c r="E80" s="50">
        <v>150000</v>
      </c>
      <c r="F80" s="50" t="s">
        <v>217</v>
      </c>
      <c r="G80" s="50" t="s">
        <v>223</v>
      </c>
      <c r="H80" s="50">
        <f t="shared" si="10"/>
        <v>150000</v>
      </c>
      <c r="I80" s="50"/>
      <c r="J80" s="50" t="s">
        <v>64</v>
      </c>
      <c r="K80" s="50" t="s">
        <v>53</v>
      </c>
      <c r="L80" s="50" t="s">
        <v>53</v>
      </c>
      <c r="M80" s="50" t="s">
        <v>53</v>
      </c>
      <c r="N80" s="50" t="s">
        <v>53</v>
      </c>
      <c r="O80" s="50" t="s">
        <v>53</v>
      </c>
      <c r="P80" s="50" t="s">
        <v>53</v>
      </c>
      <c r="Q80" s="50" t="s">
        <v>53</v>
      </c>
      <c r="R80" s="50" t="s">
        <v>53</v>
      </c>
      <c r="S80" s="50" t="s">
        <v>53</v>
      </c>
      <c r="T80" s="50" t="s">
        <v>53</v>
      </c>
      <c r="U80" s="50" t="s">
        <v>53</v>
      </c>
      <c r="V80" s="50" t="s">
        <v>46</v>
      </c>
      <c r="W80" s="57" t="s">
        <v>65</v>
      </c>
      <c r="X80" s="50">
        <v>0</v>
      </c>
      <c r="Y80" s="50">
        <v>60000</v>
      </c>
      <c r="Z80" s="50">
        <v>60000</v>
      </c>
      <c r="AA80" s="50">
        <v>60000</v>
      </c>
      <c r="AB80" s="50">
        <v>60000</v>
      </c>
      <c r="AC80" s="50">
        <v>100000</v>
      </c>
      <c r="AD80" s="50">
        <v>100000</v>
      </c>
      <c r="AE80" s="50">
        <v>100000</v>
      </c>
      <c r="AF80" s="50">
        <v>100000</v>
      </c>
      <c r="AG80" s="50">
        <v>150000</v>
      </c>
      <c r="AH80" s="50">
        <v>150000</v>
      </c>
      <c r="AI80" s="50">
        <f t="shared" si="11"/>
        <v>150000</v>
      </c>
    </row>
    <row r="81" spans="1:35" s="93" customFormat="1" ht="30" customHeight="1" thickTop="1" thickBot="1" x14ac:dyDescent="0.35">
      <c r="A81" s="52" t="s">
        <v>214</v>
      </c>
      <c r="B81" s="91" t="s">
        <v>230</v>
      </c>
      <c r="C81" s="94" t="s">
        <v>231</v>
      </c>
      <c r="D81" s="50">
        <v>0</v>
      </c>
      <c r="E81" s="50">
        <v>700000</v>
      </c>
      <c r="F81" s="50" t="s">
        <v>217</v>
      </c>
      <c r="G81" s="50" t="s">
        <v>223</v>
      </c>
      <c r="H81" s="50">
        <f t="shared" si="10"/>
        <v>700000</v>
      </c>
      <c r="I81" s="50"/>
      <c r="J81" s="50" t="s">
        <v>64</v>
      </c>
      <c r="K81" s="50" t="s">
        <v>53</v>
      </c>
      <c r="L81" s="50" t="s">
        <v>53</v>
      </c>
      <c r="M81" s="50" t="s">
        <v>53</v>
      </c>
      <c r="N81" s="50" t="s">
        <v>53</v>
      </c>
      <c r="O81" s="50" t="s">
        <v>53</v>
      </c>
      <c r="P81" s="50" t="s">
        <v>53</v>
      </c>
      <c r="Q81" s="50" t="s">
        <v>53</v>
      </c>
      <c r="R81" s="50" t="s">
        <v>53</v>
      </c>
      <c r="S81" s="50" t="s">
        <v>53</v>
      </c>
      <c r="T81" s="50" t="s">
        <v>53</v>
      </c>
      <c r="U81" s="50" t="s">
        <v>53</v>
      </c>
      <c r="V81" s="50" t="s">
        <v>46</v>
      </c>
      <c r="W81" s="57" t="s">
        <v>65</v>
      </c>
      <c r="X81" s="50">
        <v>0</v>
      </c>
      <c r="Y81" s="50">
        <v>300000</v>
      </c>
      <c r="Z81" s="50">
        <v>300000</v>
      </c>
      <c r="AA81" s="50">
        <v>300000</v>
      </c>
      <c r="AB81" s="50">
        <v>300000</v>
      </c>
      <c r="AC81" s="50">
        <v>600000</v>
      </c>
      <c r="AD81" s="50">
        <v>600000</v>
      </c>
      <c r="AE81" s="50">
        <v>600000</v>
      </c>
      <c r="AF81" s="50">
        <v>600000</v>
      </c>
      <c r="AG81" s="50">
        <v>700000</v>
      </c>
      <c r="AH81" s="50">
        <v>700000</v>
      </c>
      <c r="AI81" s="50">
        <f t="shared" si="11"/>
        <v>700000</v>
      </c>
    </row>
    <row r="82" spans="1:35" s="93" customFormat="1" ht="30" customHeight="1" thickTop="1" thickBot="1" x14ac:dyDescent="0.35">
      <c r="A82" s="52" t="s">
        <v>214</v>
      </c>
      <c r="B82" s="53" t="s">
        <v>232</v>
      </c>
      <c r="C82" s="94" t="s">
        <v>233</v>
      </c>
      <c r="D82" s="50">
        <v>0</v>
      </c>
      <c r="E82" s="50">
        <v>400000</v>
      </c>
      <c r="F82" s="50" t="s">
        <v>217</v>
      </c>
      <c r="G82" s="50" t="s">
        <v>223</v>
      </c>
      <c r="H82" s="50">
        <f t="shared" si="10"/>
        <v>400000</v>
      </c>
      <c r="I82" s="50"/>
      <c r="J82" s="50" t="s">
        <v>64</v>
      </c>
      <c r="K82" s="50" t="s">
        <v>53</v>
      </c>
      <c r="L82" s="50" t="s">
        <v>53</v>
      </c>
      <c r="M82" s="50" t="s">
        <v>53</v>
      </c>
      <c r="N82" s="50" t="s">
        <v>53</v>
      </c>
      <c r="O82" s="50" t="s">
        <v>53</v>
      </c>
      <c r="P82" s="50" t="s">
        <v>53</v>
      </c>
      <c r="Q82" s="50" t="s">
        <v>53</v>
      </c>
      <c r="R82" s="50" t="s">
        <v>53</v>
      </c>
      <c r="S82" s="50" t="s">
        <v>53</v>
      </c>
      <c r="T82" s="50" t="s">
        <v>53</v>
      </c>
      <c r="U82" s="50" t="s">
        <v>53</v>
      </c>
      <c r="V82" s="50" t="s">
        <v>46</v>
      </c>
      <c r="W82" s="57" t="s">
        <v>65</v>
      </c>
      <c r="X82" s="50">
        <v>0</v>
      </c>
      <c r="Y82" s="50">
        <v>0</v>
      </c>
      <c r="Z82" s="50">
        <v>0</v>
      </c>
      <c r="AA82" s="50">
        <v>0</v>
      </c>
      <c r="AB82" s="50">
        <v>300000</v>
      </c>
      <c r="AC82" s="50">
        <v>300000</v>
      </c>
      <c r="AD82" s="50">
        <v>300000</v>
      </c>
      <c r="AE82" s="50">
        <v>350000</v>
      </c>
      <c r="AF82" s="50">
        <v>350000</v>
      </c>
      <c r="AG82" s="50">
        <v>400000</v>
      </c>
      <c r="AH82" s="50">
        <v>400000</v>
      </c>
      <c r="AI82" s="50">
        <f t="shared" si="11"/>
        <v>400000</v>
      </c>
    </row>
    <row r="83" spans="1:35" s="95" customFormat="1" ht="30" customHeight="1" thickTop="1" thickBot="1" x14ac:dyDescent="0.35">
      <c r="A83" s="52" t="s">
        <v>214</v>
      </c>
      <c r="B83" s="65" t="s">
        <v>234</v>
      </c>
      <c r="C83" s="94" t="s">
        <v>235</v>
      </c>
      <c r="D83" s="50">
        <v>0</v>
      </c>
      <c r="E83" s="50">
        <v>550000</v>
      </c>
      <c r="F83" s="50" t="s">
        <v>217</v>
      </c>
      <c r="G83" s="50" t="s">
        <v>223</v>
      </c>
      <c r="H83" s="50">
        <f t="shared" si="10"/>
        <v>550000</v>
      </c>
      <c r="I83" s="50"/>
      <c r="J83" s="50" t="s">
        <v>64</v>
      </c>
      <c r="K83" s="50" t="s">
        <v>53</v>
      </c>
      <c r="L83" s="50" t="s">
        <v>53</v>
      </c>
      <c r="M83" s="50" t="s">
        <v>53</v>
      </c>
      <c r="N83" s="50" t="s">
        <v>53</v>
      </c>
      <c r="O83" s="50" t="s">
        <v>53</v>
      </c>
      <c r="P83" s="50" t="s">
        <v>53</v>
      </c>
      <c r="Q83" s="50" t="s">
        <v>53</v>
      </c>
      <c r="R83" s="50" t="s">
        <v>53</v>
      </c>
      <c r="S83" s="50" t="s">
        <v>53</v>
      </c>
      <c r="T83" s="50" t="s">
        <v>53</v>
      </c>
      <c r="U83" s="50" t="s">
        <v>53</v>
      </c>
      <c r="V83" s="50" t="s">
        <v>46</v>
      </c>
      <c r="W83" s="57" t="s">
        <v>65</v>
      </c>
      <c r="X83" s="50">
        <v>0</v>
      </c>
      <c r="Y83" s="50">
        <v>50000</v>
      </c>
      <c r="Z83" s="50">
        <v>50000</v>
      </c>
      <c r="AA83" s="50">
        <v>250000</v>
      </c>
      <c r="AB83" s="50">
        <v>250000</v>
      </c>
      <c r="AC83" s="50">
        <v>450000</v>
      </c>
      <c r="AD83" s="50">
        <v>450000</v>
      </c>
      <c r="AE83" s="50">
        <v>450000</v>
      </c>
      <c r="AF83" s="50">
        <v>550000</v>
      </c>
      <c r="AG83" s="50">
        <v>550000</v>
      </c>
      <c r="AH83" s="50">
        <v>550000</v>
      </c>
      <c r="AI83" s="50">
        <f t="shared" si="11"/>
        <v>550000</v>
      </c>
    </row>
    <row r="84" spans="1:35" s="93" customFormat="1" ht="30" customHeight="1" thickTop="1" thickBot="1" x14ac:dyDescent="0.35">
      <c r="A84" s="52" t="s">
        <v>214</v>
      </c>
      <c r="B84" s="65" t="s">
        <v>236</v>
      </c>
      <c r="C84" s="94" t="s">
        <v>237</v>
      </c>
      <c r="D84" s="50">
        <v>0</v>
      </c>
      <c r="E84" s="50">
        <v>450000</v>
      </c>
      <c r="F84" s="50" t="s">
        <v>217</v>
      </c>
      <c r="G84" s="50" t="s">
        <v>223</v>
      </c>
      <c r="H84" s="50">
        <f t="shared" si="10"/>
        <v>450000</v>
      </c>
      <c r="I84" s="50"/>
      <c r="J84" s="50" t="s">
        <v>64</v>
      </c>
      <c r="K84" s="50" t="s">
        <v>53</v>
      </c>
      <c r="L84" s="50" t="s">
        <v>53</v>
      </c>
      <c r="M84" s="50" t="s">
        <v>53</v>
      </c>
      <c r="N84" s="50" t="s">
        <v>53</v>
      </c>
      <c r="O84" s="50" t="s">
        <v>53</v>
      </c>
      <c r="P84" s="50" t="s">
        <v>53</v>
      </c>
      <c r="Q84" s="50" t="s">
        <v>53</v>
      </c>
      <c r="R84" s="50" t="s">
        <v>53</v>
      </c>
      <c r="S84" s="50" t="s">
        <v>53</v>
      </c>
      <c r="T84" s="50" t="s">
        <v>53</v>
      </c>
      <c r="U84" s="50" t="s">
        <v>53</v>
      </c>
      <c r="V84" s="50" t="s">
        <v>46</v>
      </c>
      <c r="W84" s="57" t="s">
        <v>65</v>
      </c>
      <c r="X84" s="50">
        <v>10000</v>
      </c>
      <c r="Y84" s="50">
        <v>10000</v>
      </c>
      <c r="Z84" s="50">
        <v>10000</v>
      </c>
      <c r="AA84" s="50">
        <v>20000</v>
      </c>
      <c r="AB84" s="50">
        <v>20000</v>
      </c>
      <c r="AC84" s="50">
        <v>350000</v>
      </c>
      <c r="AD84" s="50">
        <v>350000</v>
      </c>
      <c r="AE84" s="50">
        <v>350000</v>
      </c>
      <c r="AF84" s="50">
        <v>450000</v>
      </c>
      <c r="AG84" s="50">
        <v>450000</v>
      </c>
      <c r="AH84" s="50">
        <v>450000</v>
      </c>
      <c r="AI84" s="50">
        <f t="shared" si="11"/>
        <v>450000</v>
      </c>
    </row>
    <row r="85" spans="1:35" s="93" customFormat="1" ht="30" customHeight="1" thickTop="1" thickBot="1" x14ac:dyDescent="0.35">
      <c r="A85" s="52" t="s">
        <v>214</v>
      </c>
      <c r="B85" s="65" t="s">
        <v>238</v>
      </c>
      <c r="C85" s="94" t="s">
        <v>239</v>
      </c>
      <c r="D85" s="50">
        <v>0</v>
      </c>
      <c r="E85" s="50">
        <v>650000</v>
      </c>
      <c r="F85" s="50" t="s">
        <v>217</v>
      </c>
      <c r="G85" s="50" t="s">
        <v>240</v>
      </c>
      <c r="H85" s="50">
        <f t="shared" si="10"/>
        <v>650000</v>
      </c>
      <c r="I85" s="50"/>
      <c r="J85" s="50" t="s">
        <v>64</v>
      </c>
      <c r="K85" s="50" t="s">
        <v>53</v>
      </c>
      <c r="L85" s="50" t="s">
        <v>53</v>
      </c>
      <c r="M85" s="50" t="s">
        <v>53</v>
      </c>
      <c r="N85" s="50" t="s">
        <v>53</v>
      </c>
      <c r="O85" s="50" t="s">
        <v>53</v>
      </c>
      <c r="P85" s="50" t="s">
        <v>53</v>
      </c>
      <c r="Q85" s="50" t="s">
        <v>53</v>
      </c>
      <c r="R85" s="50" t="s">
        <v>53</v>
      </c>
      <c r="S85" s="50" t="s">
        <v>53</v>
      </c>
      <c r="T85" s="50" t="s">
        <v>53</v>
      </c>
      <c r="U85" s="50" t="s">
        <v>53</v>
      </c>
      <c r="V85" s="50" t="s">
        <v>46</v>
      </c>
      <c r="W85" s="57" t="s">
        <v>65</v>
      </c>
      <c r="X85" s="50">
        <v>0</v>
      </c>
      <c r="Y85" s="50">
        <v>0</v>
      </c>
      <c r="Z85" s="50">
        <v>150000</v>
      </c>
      <c r="AA85" s="50">
        <v>150000</v>
      </c>
      <c r="AB85" s="50">
        <v>150000</v>
      </c>
      <c r="AC85" s="50">
        <v>250000</v>
      </c>
      <c r="AD85" s="50">
        <v>250000</v>
      </c>
      <c r="AE85" s="50">
        <v>250000</v>
      </c>
      <c r="AF85" s="50">
        <v>250000</v>
      </c>
      <c r="AG85" s="50">
        <v>250000</v>
      </c>
      <c r="AH85" s="50">
        <v>650000</v>
      </c>
      <c r="AI85" s="50">
        <f t="shared" si="11"/>
        <v>650000</v>
      </c>
    </row>
    <row r="86" spans="1:35" s="93" customFormat="1" ht="30" customHeight="1" thickTop="1" thickBot="1" x14ac:dyDescent="0.35">
      <c r="A86" s="52" t="s">
        <v>201</v>
      </c>
      <c r="B86" s="65" t="s">
        <v>241</v>
      </c>
      <c r="C86" s="94" t="s">
        <v>242</v>
      </c>
      <c r="D86" s="50">
        <v>0</v>
      </c>
      <c r="E86" s="50">
        <v>50000</v>
      </c>
      <c r="F86" s="50" t="s">
        <v>226</v>
      </c>
      <c r="G86" s="50" t="s">
        <v>243</v>
      </c>
      <c r="H86" s="50">
        <f t="shared" si="10"/>
        <v>50000</v>
      </c>
      <c r="I86" s="50"/>
      <c r="J86" s="50" t="s">
        <v>64</v>
      </c>
      <c r="K86" s="50" t="s">
        <v>53</v>
      </c>
      <c r="L86" s="50" t="s">
        <v>53</v>
      </c>
      <c r="M86" s="50" t="s">
        <v>53</v>
      </c>
      <c r="N86" s="50" t="s">
        <v>53</v>
      </c>
      <c r="O86" s="50" t="s">
        <v>53</v>
      </c>
      <c r="P86" s="50" t="s">
        <v>53</v>
      </c>
      <c r="Q86" s="50" t="s">
        <v>53</v>
      </c>
      <c r="R86" s="50" t="s">
        <v>53</v>
      </c>
      <c r="S86" s="50" t="s">
        <v>53</v>
      </c>
      <c r="T86" s="50" t="s">
        <v>53</v>
      </c>
      <c r="U86" s="50" t="s">
        <v>53</v>
      </c>
      <c r="V86" s="50" t="s">
        <v>46</v>
      </c>
      <c r="W86" s="57" t="s">
        <v>65</v>
      </c>
      <c r="X86" s="50">
        <v>7000</v>
      </c>
      <c r="Y86" s="50">
        <v>14000</v>
      </c>
      <c r="Z86" s="50">
        <v>21000</v>
      </c>
      <c r="AA86" s="50">
        <v>28000</v>
      </c>
      <c r="AB86" s="50">
        <v>35000</v>
      </c>
      <c r="AC86" s="50">
        <v>42000</v>
      </c>
      <c r="AD86" s="50">
        <v>50000</v>
      </c>
      <c r="AE86" s="50">
        <v>50000</v>
      </c>
      <c r="AF86" s="50">
        <v>50000</v>
      </c>
      <c r="AG86" s="50">
        <v>50000</v>
      </c>
      <c r="AH86" s="50">
        <v>50000</v>
      </c>
      <c r="AI86" s="50">
        <f t="shared" si="11"/>
        <v>50000</v>
      </c>
    </row>
    <row r="87" spans="1:35" s="93" customFormat="1" ht="30" customHeight="1" thickTop="1" thickBot="1" x14ac:dyDescent="0.35">
      <c r="A87" s="52" t="s">
        <v>214</v>
      </c>
      <c r="B87" s="65" t="s">
        <v>244</v>
      </c>
      <c r="C87" s="94" t="s">
        <v>245</v>
      </c>
      <c r="D87" s="50">
        <v>0</v>
      </c>
      <c r="E87" s="50">
        <v>350000</v>
      </c>
      <c r="F87" s="50" t="s">
        <v>217</v>
      </c>
      <c r="G87" s="50" t="s">
        <v>223</v>
      </c>
      <c r="H87" s="50">
        <f t="shared" si="10"/>
        <v>350000</v>
      </c>
      <c r="I87" s="50"/>
      <c r="J87" s="50" t="s">
        <v>64</v>
      </c>
      <c r="K87" s="50" t="s">
        <v>53</v>
      </c>
      <c r="L87" s="50" t="s">
        <v>53</v>
      </c>
      <c r="M87" s="50" t="s">
        <v>53</v>
      </c>
      <c r="N87" s="50" t="s">
        <v>53</v>
      </c>
      <c r="O87" s="50" t="s">
        <v>53</v>
      </c>
      <c r="P87" s="50" t="s">
        <v>53</v>
      </c>
      <c r="Q87" s="50" t="s">
        <v>53</v>
      </c>
      <c r="R87" s="50" t="s">
        <v>53</v>
      </c>
      <c r="S87" s="50" t="s">
        <v>53</v>
      </c>
      <c r="T87" s="50" t="s">
        <v>53</v>
      </c>
      <c r="U87" s="50" t="s">
        <v>53</v>
      </c>
      <c r="V87" s="50" t="s">
        <v>46</v>
      </c>
      <c r="W87" s="57" t="s">
        <v>65</v>
      </c>
      <c r="X87" s="50">
        <v>0</v>
      </c>
      <c r="Y87" s="50">
        <v>0</v>
      </c>
      <c r="Z87" s="50">
        <v>0</v>
      </c>
      <c r="AA87" s="50">
        <v>350000</v>
      </c>
      <c r="AB87" s="50">
        <v>350000</v>
      </c>
      <c r="AC87" s="50">
        <v>350000</v>
      </c>
      <c r="AD87" s="50">
        <v>350000</v>
      </c>
      <c r="AE87" s="50">
        <v>350000</v>
      </c>
      <c r="AF87" s="50">
        <v>350000</v>
      </c>
      <c r="AG87" s="50">
        <v>350000</v>
      </c>
      <c r="AH87" s="50">
        <v>350000</v>
      </c>
      <c r="AI87" s="50">
        <f t="shared" si="11"/>
        <v>350000</v>
      </c>
    </row>
    <row r="88" spans="1:35" s="93" customFormat="1" ht="30" customHeight="1" thickTop="1" thickBot="1" x14ac:dyDescent="0.35">
      <c r="A88" s="52" t="s">
        <v>214</v>
      </c>
      <c r="B88" s="53" t="s">
        <v>246</v>
      </c>
      <c r="C88" s="94" t="s">
        <v>247</v>
      </c>
      <c r="D88" s="50">
        <v>0</v>
      </c>
      <c r="E88" s="50">
        <v>250000</v>
      </c>
      <c r="F88" s="50" t="s">
        <v>217</v>
      </c>
      <c r="G88" s="50" t="s">
        <v>223</v>
      </c>
      <c r="H88" s="50">
        <f t="shared" si="10"/>
        <v>250000</v>
      </c>
      <c r="I88" s="50"/>
      <c r="J88" s="50" t="s">
        <v>64</v>
      </c>
      <c r="K88" s="50" t="s">
        <v>53</v>
      </c>
      <c r="L88" s="50" t="s">
        <v>53</v>
      </c>
      <c r="M88" s="50" t="s">
        <v>53</v>
      </c>
      <c r="N88" s="50" t="s">
        <v>53</v>
      </c>
      <c r="O88" s="50" t="s">
        <v>53</v>
      </c>
      <c r="P88" s="50" t="s">
        <v>53</v>
      </c>
      <c r="Q88" s="50" t="s">
        <v>53</v>
      </c>
      <c r="R88" s="50" t="s">
        <v>53</v>
      </c>
      <c r="S88" s="50" t="s">
        <v>53</v>
      </c>
      <c r="T88" s="50" t="s">
        <v>53</v>
      </c>
      <c r="U88" s="50" t="s">
        <v>53</v>
      </c>
      <c r="V88" s="50" t="s">
        <v>46</v>
      </c>
      <c r="W88" s="57" t="s">
        <v>65</v>
      </c>
      <c r="X88" s="50">
        <v>0</v>
      </c>
      <c r="Y88" s="50">
        <v>0</v>
      </c>
      <c r="Z88" s="50">
        <v>0</v>
      </c>
      <c r="AA88" s="50">
        <v>0</v>
      </c>
      <c r="AB88" s="50">
        <v>250000</v>
      </c>
      <c r="AC88" s="50">
        <v>250000</v>
      </c>
      <c r="AD88" s="50">
        <v>250000</v>
      </c>
      <c r="AE88" s="50">
        <v>250000</v>
      </c>
      <c r="AF88" s="50">
        <v>250000</v>
      </c>
      <c r="AG88" s="50">
        <v>250000</v>
      </c>
      <c r="AH88" s="50">
        <v>250000</v>
      </c>
      <c r="AI88" s="50">
        <f t="shared" si="11"/>
        <v>250000</v>
      </c>
    </row>
    <row r="89" spans="1:35" s="93" customFormat="1" ht="30" customHeight="1" thickTop="1" thickBot="1" x14ac:dyDescent="0.35">
      <c r="A89" s="52" t="s">
        <v>214</v>
      </c>
      <c r="B89" s="53" t="s">
        <v>248</v>
      </c>
      <c r="C89" s="94" t="s">
        <v>249</v>
      </c>
      <c r="D89" s="50">
        <v>0</v>
      </c>
      <c r="E89" s="50">
        <v>250000</v>
      </c>
      <c r="F89" s="50" t="s">
        <v>217</v>
      </c>
      <c r="G89" s="50" t="s">
        <v>223</v>
      </c>
      <c r="H89" s="50">
        <f t="shared" si="10"/>
        <v>250000</v>
      </c>
      <c r="I89" s="50"/>
      <c r="J89" s="50" t="s">
        <v>64</v>
      </c>
      <c r="K89" s="50" t="s">
        <v>53</v>
      </c>
      <c r="L89" s="50" t="s">
        <v>53</v>
      </c>
      <c r="M89" s="50" t="s">
        <v>53</v>
      </c>
      <c r="N89" s="50" t="s">
        <v>53</v>
      </c>
      <c r="O89" s="50" t="s">
        <v>53</v>
      </c>
      <c r="P89" s="50" t="s">
        <v>53</v>
      </c>
      <c r="Q89" s="50" t="s">
        <v>53</v>
      </c>
      <c r="R89" s="50" t="s">
        <v>53</v>
      </c>
      <c r="S89" s="50" t="s">
        <v>53</v>
      </c>
      <c r="T89" s="50" t="s">
        <v>53</v>
      </c>
      <c r="U89" s="50" t="s">
        <v>53</v>
      </c>
      <c r="V89" s="50" t="s">
        <v>46</v>
      </c>
      <c r="W89" s="57" t="s">
        <v>65</v>
      </c>
      <c r="X89" s="50">
        <v>0</v>
      </c>
      <c r="Y89" s="50">
        <v>150000</v>
      </c>
      <c r="Z89" s="50">
        <v>250000</v>
      </c>
      <c r="AA89" s="50">
        <v>250000</v>
      </c>
      <c r="AB89" s="50">
        <v>250000</v>
      </c>
      <c r="AC89" s="50">
        <v>250000</v>
      </c>
      <c r="AD89" s="50">
        <v>250000</v>
      </c>
      <c r="AE89" s="50">
        <v>250000</v>
      </c>
      <c r="AF89" s="50">
        <v>250000</v>
      </c>
      <c r="AG89" s="50">
        <v>250000</v>
      </c>
      <c r="AH89" s="50">
        <v>250000</v>
      </c>
      <c r="AI89" s="50">
        <f t="shared" si="11"/>
        <v>250000</v>
      </c>
    </row>
    <row r="90" spans="1:35" s="93" customFormat="1" ht="30" customHeight="1" thickTop="1" thickBot="1" x14ac:dyDescent="0.35">
      <c r="A90" s="52" t="s">
        <v>214</v>
      </c>
      <c r="B90" s="53" t="s">
        <v>250</v>
      </c>
      <c r="C90" s="94" t="s">
        <v>251</v>
      </c>
      <c r="D90" s="50">
        <v>0</v>
      </c>
      <c r="E90" s="50">
        <v>100000</v>
      </c>
      <c r="F90" s="50" t="s">
        <v>217</v>
      </c>
      <c r="G90" s="50" t="s">
        <v>223</v>
      </c>
      <c r="H90" s="50">
        <f t="shared" si="10"/>
        <v>100000</v>
      </c>
      <c r="I90" s="50"/>
      <c r="J90" s="50" t="s">
        <v>64</v>
      </c>
      <c r="K90" s="50" t="s">
        <v>53</v>
      </c>
      <c r="L90" s="50" t="s">
        <v>53</v>
      </c>
      <c r="M90" s="50" t="s">
        <v>53</v>
      </c>
      <c r="N90" s="50" t="s">
        <v>53</v>
      </c>
      <c r="O90" s="50" t="s">
        <v>53</v>
      </c>
      <c r="P90" s="50" t="s">
        <v>53</v>
      </c>
      <c r="Q90" s="50" t="s">
        <v>53</v>
      </c>
      <c r="R90" s="50" t="s">
        <v>53</v>
      </c>
      <c r="S90" s="50" t="s">
        <v>53</v>
      </c>
      <c r="T90" s="50" t="s">
        <v>53</v>
      </c>
      <c r="U90" s="50" t="s">
        <v>53</v>
      </c>
      <c r="V90" s="50" t="s">
        <v>46</v>
      </c>
      <c r="W90" s="57" t="s">
        <v>65</v>
      </c>
      <c r="X90" s="50">
        <v>0</v>
      </c>
      <c r="Y90" s="50">
        <v>0</v>
      </c>
      <c r="Z90" s="50">
        <v>0</v>
      </c>
      <c r="AA90" s="50">
        <v>0</v>
      </c>
      <c r="AB90" s="50">
        <v>0</v>
      </c>
      <c r="AC90" s="50">
        <v>0</v>
      </c>
      <c r="AD90" s="50">
        <v>100000</v>
      </c>
      <c r="AE90" s="50">
        <v>100000</v>
      </c>
      <c r="AF90" s="50">
        <v>100000</v>
      </c>
      <c r="AG90" s="50">
        <v>100000</v>
      </c>
      <c r="AH90" s="50">
        <v>100000</v>
      </c>
      <c r="AI90" s="50">
        <f t="shared" si="11"/>
        <v>100000</v>
      </c>
    </row>
    <row r="91" spans="1:35" s="93" customFormat="1" ht="30" customHeight="1" thickTop="1" thickBot="1" x14ac:dyDescent="0.35">
      <c r="A91" s="52" t="s">
        <v>214</v>
      </c>
      <c r="B91" s="53" t="s">
        <v>252</v>
      </c>
      <c r="C91" s="94" t="s">
        <v>253</v>
      </c>
      <c r="D91" s="50">
        <v>0</v>
      </c>
      <c r="E91" s="50">
        <v>150000</v>
      </c>
      <c r="F91" s="50" t="s">
        <v>217</v>
      </c>
      <c r="G91" s="50" t="s">
        <v>223</v>
      </c>
      <c r="H91" s="50">
        <f t="shared" si="10"/>
        <v>150000</v>
      </c>
      <c r="I91" s="50"/>
      <c r="J91" s="50" t="s">
        <v>64</v>
      </c>
      <c r="K91" s="50" t="s">
        <v>53</v>
      </c>
      <c r="L91" s="50" t="s">
        <v>53</v>
      </c>
      <c r="M91" s="50" t="s">
        <v>53</v>
      </c>
      <c r="N91" s="50" t="s">
        <v>53</v>
      </c>
      <c r="O91" s="50" t="s">
        <v>53</v>
      </c>
      <c r="P91" s="50" t="s">
        <v>53</v>
      </c>
      <c r="Q91" s="50" t="s">
        <v>53</v>
      </c>
      <c r="R91" s="50" t="s">
        <v>53</v>
      </c>
      <c r="S91" s="50" t="s">
        <v>53</v>
      </c>
      <c r="T91" s="50" t="s">
        <v>53</v>
      </c>
      <c r="U91" s="50" t="s">
        <v>53</v>
      </c>
      <c r="V91" s="50" t="s">
        <v>46</v>
      </c>
      <c r="W91" s="57" t="s">
        <v>65</v>
      </c>
      <c r="X91" s="50">
        <v>120000</v>
      </c>
      <c r="Y91" s="50">
        <v>120000</v>
      </c>
      <c r="Z91" s="50">
        <v>150000</v>
      </c>
      <c r="AA91" s="50">
        <v>150000</v>
      </c>
      <c r="AB91" s="50">
        <v>150000</v>
      </c>
      <c r="AC91" s="50">
        <v>150000</v>
      </c>
      <c r="AD91" s="50">
        <v>150000</v>
      </c>
      <c r="AE91" s="50">
        <v>150000</v>
      </c>
      <c r="AF91" s="50">
        <v>150000</v>
      </c>
      <c r="AG91" s="50">
        <v>150000</v>
      </c>
      <c r="AH91" s="50">
        <v>150000</v>
      </c>
      <c r="AI91" s="50">
        <f t="shared" si="11"/>
        <v>150000</v>
      </c>
    </row>
    <row r="92" spans="1:35" s="93" customFormat="1" ht="30" customHeight="1" thickTop="1" thickBot="1" x14ac:dyDescent="0.35">
      <c r="A92" s="52" t="s">
        <v>214</v>
      </c>
      <c r="B92" s="53" t="s">
        <v>254</v>
      </c>
      <c r="C92" s="94" t="s">
        <v>255</v>
      </c>
      <c r="D92" s="50">
        <v>0</v>
      </c>
      <c r="E92" s="50">
        <v>260000</v>
      </c>
      <c r="F92" s="50" t="s">
        <v>217</v>
      </c>
      <c r="G92" s="50" t="s">
        <v>223</v>
      </c>
      <c r="H92" s="50">
        <f t="shared" si="10"/>
        <v>260000</v>
      </c>
      <c r="I92" s="50"/>
      <c r="J92" s="50" t="s">
        <v>64</v>
      </c>
      <c r="K92" s="50" t="s">
        <v>53</v>
      </c>
      <c r="L92" s="50" t="s">
        <v>53</v>
      </c>
      <c r="M92" s="50" t="s">
        <v>53</v>
      </c>
      <c r="N92" s="50" t="s">
        <v>53</v>
      </c>
      <c r="O92" s="50" t="s">
        <v>53</v>
      </c>
      <c r="P92" s="50" t="s">
        <v>53</v>
      </c>
      <c r="Q92" s="50" t="s">
        <v>53</v>
      </c>
      <c r="R92" s="50" t="s">
        <v>53</v>
      </c>
      <c r="S92" s="50" t="s">
        <v>53</v>
      </c>
      <c r="T92" s="50" t="s">
        <v>53</v>
      </c>
      <c r="U92" s="50" t="s">
        <v>53</v>
      </c>
      <c r="V92" s="50" t="s">
        <v>46</v>
      </c>
      <c r="W92" s="57" t="s">
        <v>65</v>
      </c>
      <c r="X92" s="50">
        <v>0</v>
      </c>
      <c r="Y92" s="50">
        <v>0</v>
      </c>
      <c r="Z92" s="50">
        <v>0</v>
      </c>
      <c r="AA92" s="50">
        <v>0</v>
      </c>
      <c r="AB92" s="50">
        <v>160000</v>
      </c>
      <c r="AC92" s="50">
        <v>260000</v>
      </c>
      <c r="AD92" s="50">
        <v>260000</v>
      </c>
      <c r="AE92" s="50">
        <v>260000</v>
      </c>
      <c r="AF92" s="50">
        <v>260000</v>
      </c>
      <c r="AG92" s="50">
        <v>260000</v>
      </c>
      <c r="AH92" s="50">
        <v>260000</v>
      </c>
      <c r="AI92" s="50">
        <f t="shared" si="11"/>
        <v>260000</v>
      </c>
    </row>
    <row r="93" spans="1:35" ht="30" customHeight="1" thickTop="1" thickBot="1" x14ac:dyDescent="0.35">
      <c r="A93" s="58"/>
      <c r="B93" s="96"/>
      <c r="C93" s="97"/>
      <c r="D93" s="61">
        <f>SUM(D76:D92)</f>
        <v>0</v>
      </c>
      <c r="E93" s="61">
        <f>SUM(E76:E92)</f>
        <v>6152000</v>
      </c>
      <c r="F93" s="61"/>
      <c r="G93" s="61"/>
      <c r="H93" s="61">
        <f>SUM(H76:H92)</f>
        <v>6152000</v>
      </c>
      <c r="I93" s="61"/>
      <c r="J93" s="61"/>
      <c r="K93" s="61"/>
      <c r="L93" s="62"/>
      <c r="M93" s="62"/>
      <c r="N93" s="62"/>
      <c r="O93" s="62"/>
      <c r="P93" s="62"/>
      <c r="Q93" s="62"/>
      <c r="R93" s="62"/>
      <c r="S93" s="62"/>
      <c r="T93" s="62"/>
      <c r="U93" s="62"/>
      <c r="V93" s="61"/>
      <c r="W93" s="63"/>
      <c r="X93" s="50"/>
      <c r="Y93" s="50"/>
      <c r="Z93" s="50"/>
      <c r="AA93" s="50"/>
      <c r="AB93" s="50"/>
      <c r="AC93" s="50"/>
      <c r="AD93" s="50"/>
      <c r="AE93" s="50"/>
      <c r="AF93" s="50"/>
      <c r="AG93" s="50"/>
      <c r="AH93" s="50"/>
      <c r="AI93" s="98"/>
    </row>
    <row r="94" spans="1:35" ht="30" customHeight="1" thickTop="1" thickBot="1" x14ac:dyDescent="0.35">
      <c r="A94" s="58"/>
      <c r="B94" s="16"/>
      <c r="C94" s="22" t="s">
        <v>256</v>
      </c>
      <c r="D94" s="23"/>
      <c r="E94" s="24"/>
      <c r="F94" s="10"/>
      <c r="G94" s="10"/>
      <c r="H94" s="10"/>
      <c r="I94" s="10"/>
      <c r="J94" s="10"/>
      <c r="K94" s="10"/>
      <c r="L94" s="11"/>
      <c r="M94" s="11"/>
      <c r="N94" s="11"/>
      <c r="O94" s="11"/>
      <c r="P94" s="11"/>
      <c r="Q94" s="11"/>
      <c r="R94" s="11"/>
      <c r="S94" s="11"/>
      <c r="T94" s="11"/>
      <c r="U94" s="11"/>
      <c r="V94" s="10"/>
      <c r="W94" s="12"/>
      <c r="X94" s="50"/>
      <c r="Y94" s="50"/>
      <c r="Z94" s="50"/>
      <c r="AA94" s="50"/>
      <c r="AB94" s="50"/>
      <c r="AC94" s="50"/>
      <c r="AD94" s="50"/>
      <c r="AE94" s="50"/>
      <c r="AF94" s="50"/>
      <c r="AG94" s="50"/>
      <c r="AH94" s="50"/>
      <c r="AI94" s="98"/>
    </row>
    <row r="95" spans="1:35" s="35" customFormat="1" ht="30" customHeight="1" thickTop="1" thickBot="1" x14ac:dyDescent="0.35">
      <c r="A95" s="52" t="s">
        <v>134</v>
      </c>
      <c r="B95" s="65" t="s">
        <v>257</v>
      </c>
      <c r="C95" s="68" t="s">
        <v>258</v>
      </c>
      <c r="D95" s="50">
        <v>0</v>
      </c>
      <c r="E95" s="50">
        <v>500000</v>
      </c>
      <c r="F95" s="50"/>
      <c r="G95" s="50"/>
      <c r="H95" s="50">
        <f>D95+E95</f>
        <v>500000</v>
      </c>
      <c r="I95" s="50"/>
      <c r="J95" s="50" t="s">
        <v>43</v>
      </c>
      <c r="K95" s="50"/>
      <c r="L95" s="55">
        <v>41122</v>
      </c>
      <c r="M95" s="55" t="s">
        <v>259</v>
      </c>
      <c r="N95" s="55">
        <v>41137</v>
      </c>
      <c r="O95" s="55">
        <v>41152</v>
      </c>
      <c r="P95" s="55">
        <v>41172</v>
      </c>
      <c r="Q95" s="55">
        <v>41172</v>
      </c>
      <c r="R95" s="55">
        <v>41204</v>
      </c>
      <c r="S95" s="55">
        <v>41226</v>
      </c>
      <c r="T95" s="55">
        <v>41233</v>
      </c>
      <c r="U95" s="55">
        <v>41244</v>
      </c>
      <c r="V95" s="50" t="s">
        <v>171</v>
      </c>
      <c r="W95" s="57" t="s">
        <v>65</v>
      </c>
      <c r="X95" s="50">
        <v>10000</v>
      </c>
      <c r="Y95" s="50">
        <v>10000</v>
      </c>
      <c r="Z95" s="50">
        <v>10000</v>
      </c>
      <c r="AA95" s="50">
        <v>10000</v>
      </c>
      <c r="AB95" s="50">
        <v>130000</v>
      </c>
      <c r="AC95" s="50">
        <v>130000</v>
      </c>
      <c r="AD95" s="50">
        <v>130000</v>
      </c>
      <c r="AE95" s="50">
        <v>350000</v>
      </c>
      <c r="AF95" s="50">
        <v>350000</v>
      </c>
      <c r="AG95" s="50">
        <v>350000</v>
      </c>
      <c r="AH95" s="50">
        <v>500000</v>
      </c>
      <c r="AI95" s="50">
        <f>E95+D95</f>
        <v>500000</v>
      </c>
    </row>
    <row r="96" spans="1:35" s="35" customFormat="1" ht="30" customHeight="1" thickTop="1" thickBot="1" x14ac:dyDescent="0.35">
      <c r="A96" s="52" t="s">
        <v>134</v>
      </c>
      <c r="B96" s="53" t="s">
        <v>260</v>
      </c>
      <c r="C96" s="68" t="s">
        <v>261</v>
      </c>
      <c r="D96" s="50">
        <v>0</v>
      </c>
      <c r="E96" s="50">
        <v>550000</v>
      </c>
      <c r="F96" s="50"/>
      <c r="G96" s="50"/>
      <c r="H96" s="50">
        <f t="shared" ref="H96" si="12">D96+E96</f>
        <v>550000</v>
      </c>
      <c r="I96" s="50"/>
      <c r="J96" s="50" t="s">
        <v>43</v>
      </c>
      <c r="K96" s="50"/>
      <c r="L96" s="55">
        <v>41122</v>
      </c>
      <c r="M96" s="55" t="s">
        <v>259</v>
      </c>
      <c r="N96" s="55">
        <v>41137</v>
      </c>
      <c r="O96" s="55">
        <v>41152</v>
      </c>
      <c r="P96" s="55">
        <v>41172</v>
      </c>
      <c r="Q96" s="55">
        <v>41172</v>
      </c>
      <c r="R96" s="55">
        <v>41204</v>
      </c>
      <c r="S96" s="55">
        <v>41226</v>
      </c>
      <c r="T96" s="55">
        <v>41233</v>
      </c>
      <c r="U96" s="55">
        <v>41244</v>
      </c>
      <c r="V96" s="50" t="s">
        <v>171</v>
      </c>
      <c r="W96" s="57" t="s">
        <v>65</v>
      </c>
      <c r="X96" s="50">
        <v>10000</v>
      </c>
      <c r="Y96" s="50">
        <v>10000</v>
      </c>
      <c r="Z96" s="50">
        <v>10000</v>
      </c>
      <c r="AA96" s="50">
        <v>160000</v>
      </c>
      <c r="AB96" s="50">
        <v>160000</v>
      </c>
      <c r="AC96" s="50">
        <v>160000</v>
      </c>
      <c r="AD96" s="50">
        <v>380000</v>
      </c>
      <c r="AE96" s="50">
        <v>380000</v>
      </c>
      <c r="AF96" s="50">
        <v>380000</v>
      </c>
      <c r="AG96" s="50">
        <v>550000</v>
      </c>
      <c r="AH96" s="50">
        <v>550000</v>
      </c>
      <c r="AI96" s="50">
        <f>E96+D96</f>
        <v>550000</v>
      </c>
    </row>
    <row r="97" spans="1:35" ht="30" customHeight="1" thickTop="1" thickBot="1" x14ac:dyDescent="0.35">
      <c r="A97" s="58"/>
      <c r="B97" s="99"/>
      <c r="C97" s="100"/>
      <c r="D97" s="61">
        <f>SUM(D95:D96)</f>
        <v>0</v>
      </c>
      <c r="E97" s="61">
        <f>SUM(E95:E96)</f>
        <v>1050000</v>
      </c>
      <c r="F97" s="61"/>
      <c r="G97" s="61"/>
      <c r="H97" s="61">
        <f>SUM(H95:H96)</f>
        <v>1050000</v>
      </c>
      <c r="I97" s="61"/>
      <c r="J97" s="61"/>
      <c r="K97" s="61"/>
      <c r="L97" s="62"/>
      <c r="M97" s="62"/>
      <c r="N97" s="62"/>
      <c r="O97" s="62"/>
      <c r="P97" s="62"/>
      <c r="Q97" s="62"/>
      <c r="R97" s="62"/>
      <c r="S97" s="62"/>
      <c r="T97" s="62"/>
      <c r="U97" s="62"/>
      <c r="V97" s="61"/>
      <c r="W97" s="63"/>
      <c r="X97" s="50"/>
      <c r="Y97" s="50"/>
      <c r="Z97" s="50"/>
      <c r="AA97" s="50"/>
      <c r="AB97" s="50"/>
      <c r="AC97" s="50"/>
      <c r="AD97" s="50"/>
      <c r="AE97" s="50"/>
      <c r="AF97" s="50"/>
      <c r="AG97" s="50"/>
      <c r="AH97" s="50"/>
      <c r="AI97" s="98"/>
    </row>
    <row r="98" spans="1:35" s="101" customFormat="1" ht="30" customHeight="1" thickTop="1" thickBot="1" x14ac:dyDescent="0.35">
      <c r="A98" s="58"/>
      <c r="B98" s="17"/>
      <c r="C98" s="22" t="s">
        <v>262</v>
      </c>
      <c r="D98" s="23"/>
      <c r="E98" s="24"/>
      <c r="F98" s="10"/>
      <c r="G98" s="10"/>
      <c r="H98" s="10"/>
      <c r="I98" s="10"/>
      <c r="J98" s="10"/>
      <c r="K98" s="10"/>
      <c r="L98" s="11"/>
      <c r="M98" s="11"/>
      <c r="N98" s="11"/>
      <c r="O98" s="11"/>
      <c r="P98" s="11"/>
      <c r="Q98" s="11"/>
      <c r="R98" s="11"/>
      <c r="S98" s="11"/>
      <c r="T98" s="11"/>
      <c r="U98" s="11"/>
      <c r="V98" s="10"/>
      <c r="W98" s="12"/>
      <c r="X98" s="50"/>
      <c r="Y98" s="50"/>
      <c r="Z98" s="50"/>
      <c r="AA98" s="50"/>
      <c r="AB98" s="50"/>
      <c r="AC98" s="50"/>
      <c r="AD98" s="50"/>
      <c r="AE98" s="50"/>
      <c r="AF98" s="50"/>
      <c r="AG98" s="50"/>
      <c r="AH98" s="50"/>
      <c r="AI98" s="98"/>
    </row>
    <row r="99" spans="1:35" s="35" customFormat="1" ht="30" customHeight="1" thickTop="1" thickBot="1" x14ac:dyDescent="0.35">
      <c r="A99" s="52" t="s">
        <v>214</v>
      </c>
      <c r="B99" s="65" t="s">
        <v>263</v>
      </c>
      <c r="C99" s="68" t="s">
        <v>264</v>
      </c>
      <c r="D99" s="50">
        <v>0</v>
      </c>
      <c r="E99" s="50">
        <v>200000</v>
      </c>
      <c r="F99" s="50" t="s">
        <v>217</v>
      </c>
      <c r="G99" s="50" t="s">
        <v>223</v>
      </c>
      <c r="H99" s="50">
        <f>D99+E99</f>
        <v>200000</v>
      </c>
      <c r="I99" s="50"/>
      <c r="J99" s="50" t="s">
        <v>64</v>
      </c>
      <c r="K99" s="50" t="s">
        <v>53</v>
      </c>
      <c r="L99" s="50" t="s">
        <v>53</v>
      </c>
      <c r="M99" s="50" t="s">
        <v>53</v>
      </c>
      <c r="N99" s="50" t="s">
        <v>53</v>
      </c>
      <c r="O99" s="50" t="s">
        <v>53</v>
      </c>
      <c r="P99" s="50" t="s">
        <v>53</v>
      </c>
      <c r="Q99" s="50" t="s">
        <v>53</v>
      </c>
      <c r="R99" s="50" t="s">
        <v>53</v>
      </c>
      <c r="S99" s="50" t="s">
        <v>53</v>
      </c>
      <c r="T99" s="50" t="s">
        <v>53</v>
      </c>
      <c r="U99" s="50" t="s">
        <v>53</v>
      </c>
      <c r="V99" s="50" t="s">
        <v>46</v>
      </c>
      <c r="W99" s="57" t="s">
        <v>65</v>
      </c>
      <c r="X99" s="50">
        <v>0</v>
      </c>
      <c r="Y99" s="50">
        <v>0</v>
      </c>
      <c r="Z99" s="50">
        <v>0</v>
      </c>
      <c r="AA99" s="50">
        <v>0</v>
      </c>
      <c r="AB99" s="50">
        <v>0</v>
      </c>
      <c r="AC99" s="50">
        <v>0</v>
      </c>
      <c r="AD99" s="50">
        <v>0</v>
      </c>
      <c r="AE99" s="50">
        <v>0</v>
      </c>
      <c r="AF99" s="50">
        <v>150000</v>
      </c>
      <c r="AG99" s="50">
        <v>200000</v>
      </c>
      <c r="AH99" s="50">
        <v>200000</v>
      </c>
      <c r="AI99" s="50">
        <f t="shared" ref="AI99:AI107" si="13">E99+D99</f>
        <v>200000</v>
      </c>
    </row>
    <row r="100" spans="1:35" s="35" customFormat="1" ht="30" customHeight="1" thickTop="1" thickBot="1" x14ac:dyDescent="0.35">
      <c r="A100" s="52" t="s">
        <v>214</v>
      </c>
      <c r="B100" s="65" t="s">
        <v>265</v>
      </c>
      <c r="C100" s="68" t="s">
        <v>266</v>
      </c>
      <c r="D100" s="50">
        <v>0</v>
      </c>
      <c r="E100" s="50">
        <v>200000</v>
      </c>
      <c r="F100" s="50" t="s">
        <v>217</v>
      </c>
      <c r="G100" s="50" t="s">
        <v>223</v>
      </c>
      <c r="H100" s="50">
        <f t="shared" ref="H100:H107" si="14">D100+E100</f>
        <v>200000</v>
      </c>
      <c r="I100" s="50"/>
      <c r="J100" s="50" t="s">
        <v>64</v>
      </c>
      <c r="K100" s="50" t="s">
        <v>53</v>
      </c>
      <c r="L100" s="50" t="s">
        <v>53</v>
      </c>
      <c r="M100" s="50" t="s">
        <v>53</v>
      </c>
      <c r="N100" s="50" t="s">
        <v>53</v>
      </c>
      <c r="O100" s="50" t="s">
        <v>53</v>
      </c>
      <c r="P100" s="50" t="s">
        <v>53</v>
      </c>
      <c r="Q100" s="50" t="s">
        <v>53</v>
      </c>
      <c r="R100" s="50" t="s">
        <v>53</v>
      </c>
      <c r="S100" s="50" t="s">
        <v>53</v>
      </c>
      <c r="T100" s="50" t="s">
        <v>53</v>
      </c>
      <c r="U100" s="50" t="s">
        <v>53</v>
      </c>
      <c r="V100" s="50" t="s">
        <v>46</v>
      </c>
      <c r="W100" s="57" t="s">
        <v>65</v>
      </c>
      <c r="X100" s="50">
        <v>0</v>
      </c>
      <c r="Y100" s="50">
        <v>0</v>
      </c>
      <c r="Z100" s="50">
        <v>0</v>
      </c>
      <c r="AA100" s="50">
        <v>0</v>
      </c>
      <c r="AB100" s="50">
        <v>0</v>
      </c>
      <c r="AC100" s="50">
        <v>200000</v>
      </c>
      <c r="AD100" s="50">
        <v>200000</v>
      </c>
      <c r="AE100" s="50">
        <v>200000</v>
      </c>
      <c r="AF100" s="50">
        <v>200000</v>
      </c>
      <c r="AG100" s="50">
        <v>200000</v>
      </c>
      <c r="AH100" s="50">
        <v>200000</v>
      </c>
      <c r="AI100" s="50">
        <f t="shared" si="13"/>
        <v>200000</v>
      </c>
    </row>
    <row r="101" spans="1:35" s="35" customFormat="1" ht="30" customHeight="1" thickTop="1" thickBot="1" x14ac:dyDescent="0.35">
      <c r="A101" s="52" t="s">
        <v>214</v>
      </c>
      <c r="B101" s="53" t="s">
        <v>267</v>
      </c>
      <c r="C101" s="69" t="s">
        <v>268</v>
      </c>
      <c r="D101" s="50">
        <v>0</v>
      </c>
      <c r="E101" s="50">
        <v>150000</v>
      </c>
      <c r="F101" s="50" t="s">
        <v>217</v>
      </c>
      <c r="G101" s="50" t="s">
        <v>223</v>
      </c>
      <c r="H101" s="50">
        <f t="shared" si="14"/>
        <v>150000</v>
      </c>
      <c r="I101" s="50"/>
      <c r="J101" s="50" t="s">
        <v>64</v>
      </c>
      <c r="K101" s="50" t="s">
        <v>53</v>
      </c>
      <c r="L101" s="50" t="s">
        <v>53</v>
      </c>
      <c r="M101" s="50" t="s">
        <v>53</v>
      </c>
      <c r="N101" s="50" t="s">
        <v>53</v>
      </c>
      <c r="O101" s="50" t="s">
        <v>53</v>
      </c>
      <c r="P101" s="50" t="s">
        <v>53</v>
      </c>
      <c r="Q101" s="50" t="s">
        <v>53</v>
      </c>
      <c r="R101" s="50" t="s">
        <v>53</v>
      </c>
      <c r="S101" s="50" t="s">
        <v>53</v>
      </c>
      <c r="T101" s="50" t="s">
        <v>53</v>
      </c>
      <c r="U101" s="50" t="s">
        <v>53</v>
      </c>
      <c r="V101" s="50" t="s">
        <v>46</v>
      </c>
      <c r="W101" s="57" t="s">
        <v>65</v>
      </c>
      <c r="X101" s="50">
        <v>0</v>
      </c>
      <c r="Y101" s="50">
        <v>150000</v>
      </c>
      <c r="Z101" s="50">
        <v>150000</v>
      </c>
      <c r="AA101" s="50">
        <v>150000</v>
      </c>
      <c r="AB101" s="50">
        <v>150000</v>
      </c>
      <c r="AC101" s="50">
        <v>150000</v>
      </c>
      <c r="AD101" s="50">
        <v>150000</v>
      </c>
      <c r="AE101" s="50">
        <v>150000</v>
      </c>
      <c r="AF101" s="50">
        <v>150000</v>
      </c>
      <c r="AG101" s="50">
        <v>150000</v>
      </c>
      <c r="AH101" s="50">
        <v>150000</v>
      </c>
      <c r="AI101" s="50">
        <f t="shared" si="13"/>
        <v>150000</v>
      </c>
    </row>
    <row r="102" spans="1:35" s="35" customFormat="1" ht="30" customHeight="1" thickTop="1" thickBot="1" x14ac:dyDescent="0.35">
      <c r="A102" s="52" t="s">
        <v>214</v>
      </c>
      <c r="B102" s="53" t="s">
        <v>269</v>
      </c>
      <c r="C102" s="69" t="s">
        <v>270</v>
      </c>
      <c r="D102" s="50">
        <v>0</v>
      </c>
      <c r="E102" s="50">
        <v>200000</v>
      </c>
      <c r="F102" s="50" t="s">
        <v>217</v>
      </c>
      <c r="G102" s="50" t="s">
        <v>223</v>
      </c>
      <c r="H102" s="50">
        <f t="shared" si="14"/>
        <v>200000</v>
      </c>
      <c r="I102" s="50"/>
      <c r="J102" s="50" t="s">
        <v>64</v>
      </c>
      <c r="K102" s="50" t="s">
        <v>53</v>
      </c>
      <c r="L102" s="50" t="s">
        <v>53</v>
      </c>
      <c r="M102" s="50" t="s">
        <v>53</v>
      </c>
      <c r="N102" s="50" t="s">
        <v>53</v>
      </c>
      <c r="O102" s="50" t="s">
        <v>53</v>
      </c>
      <c r="P102" s="50" t="s">
        <v>53</v>
      </c>
      <c r="Q102" s="50" t="s">
        <v>53</v>
      </c>
      <c r="R102" s="50" t="s">
        <v>53</v>
      </c>
      <c r="S102" s="50" t="s">
        <v>53</v>
      </c>
      <c r="T102" s="50" t="s">
        <v>53</v>
      </c>
      <c r="U102" s="50" t="s">
        <v>53</v>
      </c>
      <c r="V102" s="50" t="s">
        <v>46</v>
      </c>
      <c r="W102" s="57" t="s">
        <v>65</v>
      </c>
      <c r="X102" s="50">
        <v>0</v>
      </c>
      <c r="Y102" s="50">
        <v>0</v>
      </c>
      <c r="Z102" s="50">
        <v>0</v>
      </c>
      <c r="AA102" s="50">
        <v>0</v>
      </c>
      <c r="AB102" s="50">
        <v>0</v>
      </c>
      <c r="AC102" s="50">
        <v>0</v>
      </c>
      <c r="AD102" s="50">
        <v>150000</v>
      </c>
      <c r="AE102" s="50">
        <v>200000</v>
      </c>
      <c r="AF102" s="50">
        <v>200000</v>
      </c>
      <c r="AG102" s="50">
        <v>200000</v>
      </c>
      <c r="AH102" s="50">
        <v>200000</v>
      </c>
      <c r="AI102" s="50">
        <f t="shared" si="13"/>
        <v>200000</v>
      </c>
    </row>
    <row r="103" spans="1:35" s="35" customFormat="1" ht="30" customHeight="1" thickTop="1" thickBot="1" x14ac:dyDescent="0.35">
      <c r="A103" s="52" t="s">
        <v>214</v>
      </c>
      <c r="B103" s="53" t="s">
        <v>271</v>
      </c>
      <c r="C103" s="69" t="s">
        <v>272</v>
      </c>
      <c r="D103" s="50">
        <v>0</v>
      </c>
      <c r="E103" s="50">
        <v>150000</v>
      </c>
      <c r="F103" s="50" t="s">
        <v>217</v>
      </c>
      <c r="G103" s="50" t="s">
        <v>223</v>
      </c>
      <c r="H103" s="50">
        <f t="shared" si="14"/>
        <v>150000</v>
      </c>
      <c r="I103" s="50"/>
      <c r="J103" s="50" t="s">
        <v>64</v>
      </c>
      <c r="K103" s="50" t="s">
        <v>53</v>
      </c>
      <c r="L103" s="50" t="s">
        <v>53</v>
      </c>
      <c r="M103" s="50" t="s">
        <v>53</v>
      </c>
      <c r="N103" s="50" t="s">
        <v>53</v>
      </c>
      <c r="O103" s="50" t="s">
        <v>53</v>
      </c>
      <c r="P103" s="50" t="s">
        <v>53</v>
      </c>
      <c r="Q103" s="50" t="s">
        <v>53</v>
      </c>
      <c r="R103" s="50" t="s">
        <v>53</v>
      </c>
      <c r="S103" s="50" t="s">
        <v>53</v>
      </c>
      <c r="T103" s="50" t="s">
        <v>53</v>
      </c>
      <c r="U103" s="50" t="s">
        <v>53</v>
      </c>
      <c r="V103" s="50" t="s">
        <v>46</v>
      </c>
      <c r="W103" s="57" t="s">
        <v>65</v>
      </c>
      <c r="X103" s="50">
        <v>0</v>
      </c>
      <c r="Y103" s="50">
        <v>0</v>
      </c>
      <c r="Z103" s="50">
        <v>0</v>
      </c>
      <c r="AA103" s="50">
        <v>0</v>
      </c>
      <c r="AB103" s="50">
        <v>0</v>
      </c>
      <c r="AC103" s="50">
        <v>150000</v>
      </c>
      <c r="AD103" s="50">
        <v>150000</v>
      </c>
      <c r="AE103" s="50">
        <v>150000</v>
      </c>
      <c r="AF103" s="50">
        <v>150000</v>
      </c>
      <c r="AG103" s="50">
        <v>150000</v>
      </c>
      <c r="AH103" s="50">
        <v>150000</v>
      </c>
      <c r="AI103" s="50">
        <f t="shared" si="13"/>
        <v>150000</v>
      </c>
    </row>
    <row r="104" spans="1:35" s="35" customFormat="1" ht="30" customHeight="1" thickTop="1" thickBot="1" x14ac:dyDescent="0.35">
      <c r="A104" s="52" t="s">
        <v>214</v>
      </c>
      <c r="B104" s="53" t="s">
        <v>273</v>
      </c>
      <c r="C104" s="69" t="s">
        <v>274</v>
      </c>
      <c r="D104" s="50">
        <v>0</v>
      </c>
      <c r="E104" s="50">
        <v>150000</v>
      </c>
      <c r="F104" s="50" t="s">
        <v>217</v>
      </c>
      <c r="G104" s="50" t="s">
        <v>223</v>
      </c>
      <c r="H104" s="50">
        <f t="shared" si="14"/>
        <v>150000</v>
      </c>
      <c r="I104" s="50"/>
      <c r="J104" s="50" t="s">
        <v>64</v>
      </c>
      <c r="K104" s="50" t="s">
        <v>53</v>
      </c>
      <c r="L104" s="50" t="s">
        <v>53</v>
      </c>
      <c r="M104" s="50" t="s">
        <v>53</v>
      </c>
      <c r="N104" s="50" t="s">
        <v>53</v>
      </c>
      <c r="O104" s="50" t="s">
        <v>53</v>
      </c>
      <c r="P104" s="50" t="s">
        <v>53</v>
      </c>
      <c r="Q104" s="50" t="s">
        <v>53</v>
      </c>
      <c r="R104" s="50" t="s">
        <v>53</v>
      </c>
      <c r="S104" s="50" t="s">
        <v>53</v>
      </c>
      <c r="T104" s="50" t="s">
        <v>53</v>
      </c>
      <c r="U104" s="50" t="s">
        <v>53</v>
      </c>
      <c r="V104" s="50" t="s">
        <v>46</v>
      </c>
      <c r="W104" s="57" t="s">
        <v>65</v>
      </c>
      <c r="X104" s="50">
        <v>0</v>
      </c>
      <c r="Y104" s="50">
        <v>50000</v>
      </c>
      <c r="Z104" s="50">
        <v>50000</v>
      </c>
      <c r="AA104" s="50">
        <v>50000</v>
      </c>
      <c r="AB104" s="50">
        <v>50000</v>
      </c>
      <c r="AC104" s="50">
        <v>100000</v>
      </c>
      <c r="AD104" s="50">
        <v>100000</v>
      </c>
      <c r="AE104" s="50">
        <v>100000</v>
      </c>
      <c r="AF104" s="50">
        <v>100000</v>
      </c>
      <c r="AG104" s="50">
        <v>150000</v>
      </c>
      <c r="AH104" s="50">
        <v>150000</v>
      </c>
      <c r="AI104" s="50">
        <f t="shared" si="13"/>
        <v>150000</v>
      </c>
    </row>
    <row r="105" spans="1:35" s="35" customFormat="1" ht="30" customHeight="1" thickTop="1" thickBot="1" x14ac:dyDescent="0.35">
      <c r="A105" s="52" t="s">
        <v>214</v>
      </c>
      <c r="B105" s="102" t="s">
        <v>275</v>
      </c>
      <c r="C105" s="69" t="s">
        <v>276</v>
      </c>
      <c r="D105" s="50">
        <v>0</v>
      </c>
      <c r="E105" s="50">
        <v>200000</v>
      </c>
      <c r="F105" s="50" t="s">
        <v>217</v>
      </c>
      <c r="G105" s="50" t="s">
        <v>223</v>
      </c>
      <c r="H105" s="50">
        <f t="shared" si="14"/>
        <v>200000</v>
      </c>
      <c r="I105" s="50"/>
      <c r="J105" s="50" t="s">
        <v>64</v>
      </c>
      <c r="K105" s="50" t="s">
        <v>53</v>
      </c>
      <c r="L105" s="50" t="s">
        <v>53</v>
      </c>
      <c r="M105" s="50" t="s">
        <v>53</v>
      </c>
      <c r="N105" s="50" t="s">
        <v>53</v>
      </c>
      <c r="O105" s="50" t="s">
        <v>53</v>
      </c>
      <c r="P105" s="50" t="s">
        <v>53</v>
      </c>
      <c r="Q105" s="50" t="s">
        <v>53</v>
      </c>
      <c r="R105" s="50" t="s">
        <v>53</v>
      </c>
      <c r="S105" s="50" t="s">
        <v>53</v>
      </c>
      <c r="T105" s="50" t="s">
        <v>53</v>
      </c>
      <c r="U105" s="50" t="s">
        <v>53</v>
      </c>
      <c r="V105" s="50" t="s">
        <v>46</v>
      </c>
      <c r="W105" s="57" t="s">
        <v>65</v>
      </c>
      <c r="X105" s="50">
        <v>0</v>
      </c>
      <c r="Y105" s="50">
        <v>0</v>
      </c>
      <c r="Z105" s="50">
        <v>50000</v>
      </c>
      <c r="AA105" s="50">
        <v>50000</v>
      </c>
      <c r="AB105" s="50">
        <v>50000</v>
      </c>
      <c r="AC105" s="50">
        <v>100000</v>
      </c>
      <c r="AD105" s="50">
        <v>100000</v>
      </c>
      <c r="AE105" s="50">
        <v>100000</v>
      </c>
      <c r="AF105" s="50">
        <v>150000</v>
      </c>
      <c r="AG105" s="50">
        <v>150000</v>
      </c>
      <c r="AH105" s="50">
        <v>150000</v>
      </c>
      <c r="AI105" s="50">
        <f t="shared" si="13"/>
        <v>200000</v>
      </c>
    </row>
    <row r="106" spans="1:35" s="35" customFormat="1" ht="30" customHeight="1" thickTop="1" thickBot="1" x14ac:dyDescent="0.35">
      <c r="A106" s="52" t="s">
        <v>214</v>
      </c>
      <c r="B106" s="53" t="s">
        <v>277</v>
      </c>
      <c r="C106" s="69" t="s">
        <v>278</v>
      </c>
      <c r="D106" s="50">
        <v>0</v>
      </c>
      <c r="E106" s="50">
        <v>200000</v>
      </c>
      <c r="F106" s="50" t="s">
        <v>217</v>
      </c>
      <c r="G106" s="50" t="s">
        <v>223</v>
      </c>
      <c r="H106" s="50">
        <f t="shared" si="14"/>
        <v>200000</v>
      </c>
      <c r="I106" s="50"/>
      <c r="J106" s="50" t="s">
        <v>64</v>
      </c>
      <c r="K106" s="50" t="s">
        <v>53</v>
      </c>
      <c r="L106" s="50" t="s">
        <v>53</v>
      </c>
      <c r="M106" s="50" t="s">
        <v>53</v>
      </c>
      <c r="N106" s="50" t="s">
        <v>53</v>
      </c>
      <c r="O106" s="50" t="s">
        <v>53</v>
      </c>
      <c r="P106" s="50" t="s">
        <v>53</v>
      </c>
      <c r="Q106" s="50" t="s">
        <v>53</v>
      </c>
      <c r="R106" s="50" t="s">
        <v>53</v>
      </c>
      <c r="S106" s="50" t="s">
        <v>53</v>
      </c>
      <c r="T106" s="50" t="s">
        <v>53</v>
      </c>
      <c r="U106" s="50" t="s">
        <v>53</v>
      </c>
      <c r="V106" s="50" t="s">
        <v>46</v>
      </c>
      <c r="W106" s="57" t="s">
        <v>65</v>
      </c>
      <c r="X106" s="50">
        <v>0</v>
      </c>
      <c r="Y106" s="50">
        <v>0</v>
      </c>
      <c r="Z106" s="50">
        <v>0</v>
      </c>
      <c r="AA106" s="50">
        <v>0</v>
      </c>
      <c r="AB106" s="50">
        <v>0</v>
      </c>
      <c r="AC106" s="50">
        <v>0</v>
      </c>
      <c r="AD106" s="50">
        <v>0</v>
      </c>
      <c r="AE106" s="50">
        <v>0</v>
      </c>
      <c r="AF106" s="50">
        <v>0</v>
      </c>
      <c r="AG106" s="50">
        <v>0</v>
      </c>
      <c r="AH106" s="50">
        <v>0</v>
      </c>
      <c r="AI106" s="50">
        <f t="shared" si="13"/>
        <v>200000</v>
      </c>
    </row>
    <row r="107" spans="1:35" s="35" customFormat="1" ht="30" customHeight="1" thickTop="1" thickBot="1" x14ac:dyDescent="0.35">
      <c r="A107" s="52" t="s">
        <v>214</v>
      </c>
      <c r="B107" s="53" t="s">
        <v>279</v>
      </c>
      <c r="C107" s="69" t="s">
        <v>280</v>
      </c>
      <c r="D107" s="50">
        <v>0</v>
      </c>
      <c r="E107" s="50">
        <v>150000</v>
      </c>
      <c r="F107" s="50" t="s">
        <v>217</v>
      </c>
      <c r="G107" s="50" t="s">
        <v>223</v>
      </c>
      <c r="H107" s="50">
        <f t="shared" si="14"/>
        <v>150000</v>
      </c>
      <c r="I107" s="50"/>
      <c r="J107" s="50" t="s">
        <v>64</v>
      </c>
      <c r="K107" s="50" t="s">
        <v>53</v>
      </c>
      <c r="L107" s="50" t="s">
        <v>53</v>
      </c>
      <c r="M107" s="50" t="s">
        <v>53</v>
      </c>
      <c r="N107" s="50" t="s">
        <v>53</v>
      </c>
      <c r="O107" s="50" t="s">
        <v>53</v>
      </c>
      <c r="P107" s="50" t="s">
        <v>53</v>
      </c>
      <c r="Q107" s="50" t="s">
        <v>53</v>
      </c>
      <c r="R107" s="50" t="s">
        <v>53</v>
      </c>
      <c r="S107" s="50" t="s">
        <v>53</v>
      </c>
      <c r="T107" s="50" t="s">
        <v>53</v>
      </c>
      <c r="U107" s="50" t="s">
        <v>53</v>
      </c>
      <c r="V107" s="50" t="s">
        <v>46</v>
      </c>
      <c r="W107" s="57" t="s">
        <v>65</v>
      </c>
      <c r="X107" s="50">
        <v>0</v>
      </c>
      <c r="Y107" s="50">
        <v>0</v>
      </c>
      <c r="Z107" s="50">
        <v>0</v>
      </c>
      <c r="AA107" s="50">
        <v>150000</v>
      </c>
      <c r="AB107" s="50">
        <v>150000</v>
      </c>
      <c r="AC107" s="50">
        <v>150000</v>
      </c>
      <c r="AD107" s="50">
        <v>150000</v>
      </c>
      <c r="AE107" s="50">
        <v>150000</v>
      </c>
      <c r="AF107" s="50">
        <v>150000</v>
      </c>
      <c r="AG107" s="50">
        <v>150000</v>
      </c>
      <c r="AH107" s="50">
        <v>150000</v>
      </c>
      <c r="AI107" s="50">
        <f t="shared" si="13"/>
        <v>150000</v>
      </c>
    </row>
    <row r="108" spans="1:35" ht="30" customHeight="1" thickTop="1" thickBot="1" x14ac:dyDescent="0.35">
      <c r="A108" s="58"/>
      <c r="B108" s="99"/>
      <c r="C108" s="100"/>
      <c r="D108" s="61">
        <f>SUM(D99:D107)</f>
        <v>0</v>
      </c>
      <c r="E108" s="61">
        <f>SUM(E99:E107)</f>
        <v>1600000</v>
      </c>
      <c r="F108" s="61"/>
      <c r="G108" s="61"/>
      <c r="H108" s="61">
        <f>SUM(H99:H107)</f>
        <v>1600000</v>
      </c>
      <c r="I108" s="61"/>
      <c r="J108" s="61"/>
      <c r="K108" s="61"/>
      <c r="L108" s="62"/>
      <c r="M108" s="62"/>
      <c r="N108" s="62"/>
      <c r="O108" s="62"/>
      <c r="P108" s="62"/>
      <c r="Q108" s="62"/>
      <c r="R108" s="62"/>
      <c r="S108" s="62"/>
      <c r="T108" s="62"/>
      <c r="U108" s="62"/>
      <c r="V108" s="61"/>
      <c r="W108" s="63"/>
      <c r="X108" s="50"/>
      <c r="Y108" s="50"/>
      <c r="Z108" s="50"/>
      <c r="AA108" s="50"/>
      <c r="AB108" s="50"/>
      <c r="AC108" s="50"/>
      <c r="AD108" s="50"/>
      <c r="AE108" s="50"/>
      <c r="AF108" s="50"/>
      <c r="AG108" s="50"/>
      <c r="AH108" s="50"/>
      <c r="AI108" s="103"/>
    </row>
    <row r="109" spans="1:35" s="35" customFormat="1" ht="30" customHeight="1" thickTop="1" thickBot="1" x14ac:dyDescent="0.35">
      <c r="A109" s="58"/>
      <c r="B109" s="13"/>
      <c r="C109" s="22" t="s">
        <v>281</v>
      </c>
      <c r="D109" s="23"/>
      <c r="E109" s="24"/>
      <c r="F109" s="10"/>
      <c r="G109" s="10"/>
      <c r="H109" s="10"/>
      <c r="I109" s="10"/>
      <c r="J109" s="10"/>
      <c r="K109" s="10"/>
      <c r="L109" s="11"/>
      <c r="M109" s="11"/>
      <c r="N109" s="11"/>
      <c r="O109" s="11"/>
      <c r="P109" s="11"/>
      <c r="Q109" s="11"/>
      <c r="R109" s="11"/>
      <c r="S109" s="11"/>
      <c r="T109" s="11"/>
      <c r="U109" s="11"/>
      <c r="V109" s="10"/>
      <c r="W109" s="12"/>
      <c r="X109" s="50"/>
      <c r="Y109" s="50"/>
      <c r="Z109" s="50"/>
      <c r="AA109" s="50"/>
      <c r="AB109" s="50"/>
      <c r="AC109" s="50"/>
      <c r="AD109" s="50"/>
      <c r="AE109" s="50"/>
      <c r="AF109" s="50"/>
      <c r="AG109" s="50"/>
      <c r="AH109" s="50"/>
      <c r="AI109" s="50"/>
    </row>
    <row r="110" spans="1:35" s="35" customFormat="1" ht="30" customHeight="1" thickTop="1" thickBot="1" x14ac:dyDescent="0.35">
      <c r="A110" s="52" t="s">
        <v>166</v>
      </c>
      <c r="B110" s="53" t="s">
        <v>282</v>
      </c>
      <c r="C110" s="54" t="s">
        <v>283</v>
      </c>
      <c r="D110" s="50">
        <v>0</v>
      </c>
      <c r="E110" s="50">
        <v>1000000</v>
      </c>
      <c r="F110" s="50" t="s">
        <v>169</v>
      </c>
      <c r="G110" s="50" t="s">
        <v>174</v>
      </c>
      <c r="H110" s="50">
        <f>D110+E110</f>
        <v>1000000</v>
      </c>
      <c r="I110" s="50"/>
      <c r="J110" s="50"/>
      <c r="K110" s="50"/>
      <c r="L110" s="55">
        <v>41222</v>
      </c>
      <c r="M110" s="55">
        <v>41238</v>
      </c>
      <c r="N110" s="55">
        <v>41247</v>
      </c>
      <c r="O110" s="55">
        <v>41257</v>
      </c>
      <c r="P110" s="55">
        <v>41261</v>
      </c>
      <c r="Q110" s="55">
        <v>41261</v>
      </c>
      <c r="R110" s="55">
        <v>41264</v>
      </c>
      <c r="S110" s="55">
        <v>40917</v>
      </c>
      <c r="T110" s="55">
        <v>40925</v>
      </c>
      <c r="U110" s="55">
        <v>40940</v>
      </c>
      <c r="V110" s="50" t="s">
        <v>46</v>
      </c>
      <c r="W110" s="57" t="s">
        <v>65</v>
      </c>
      <c r="X110" s="50">
        <v>0</v>
      </c>
      <c r="Y110" s="50">
        <v>5000</v>
      </c>
      <c r="Z110" s="50">
        <v>5000</v>
      </c>
      <c r="AA110" s="50">
        <v>5000</v>
      </c>
      <c r="AB110" s="50">
        <v>305000</v>
      </c>
      <c r="AC110" s="50">
        <v>605000</v>
      </c>
      <c r="AD110" s="50">
        <v>1000000</v>
      </c>
      <c r="AE110" s="50">
        <v>1000000</v>
      </c>
      <c r="AF110" s="50">
        <v>1000000</v>
      </c>
      <c r="AG110" s="50">
        <v>1000000</v>
      </c>
      <c r="AH110" s="50">
        <v>1000000</v>
      </c>
      <c r="AI110" s="50">
        <f>E110+D110</f>
        <v>1000000</v>
      </c>
    </row>
    <row r="111" spans="1:35" s="35" customFormat="1" ht="30" customHeight="1" thickTop="1" thickBot="1" x14ac:dyDescent="0.35">
      <c r="A111" s="52" t="s">
        <v>166</v>
      </c>
      <c r="B111" s="53" t="s">
        <v>284</v>
      </c>
      <c r="C111" s="54" t="s">
        <v>285</v>
      </c>
      <c r="D111" s="50">
        <v>0</v>
      </c>
      <c r="E111" s="50">
        <v>168000</v>
      </c>
      <c r="F111" s="50" t="s">
        <v>169</v>
      </c>
      <c r="G111" s="50" t="s">
        <v>174</v>
      </c>
      <c r="H111" s="50">
        <f t="shared" ref="H111:H113" si="15">D111+E111</f>
        <v>168000</v>
      </c>
      <c r="I111" s="50"/>
      <c r="J111" s="50"/>
      <c r="K111" s="50"/>
      <c r="L111" s="55">
        <v>41222</v>
      </c>
      <c r="M111" s="55">
        <v>41238</v>
      </c>
      <c r="N111" s="55">
        <v>41247</v>
      </c>
      <c r="O111" s="55">
        <v>41257</v>
      </c>
      <c r="P111" s="55">
        <v>41261</v>
      </c>
      <c r="Q111" s="55">
        <v>41261</v>
      </c>
      <c r="R111" s="55">
        <v>41264</v>
      </c>
      <c r="S111" s="55">
        <v>40917</v>
      </c>
      <c r="T111" s="55">
        <v>40926</v>
      </c>
      <c r="U111" s="55">
        <v>40940</v>
      </c>
      <c r="V111" s="50" t="s">
        <v>46</v>
      </c>
      <c r="W111" s="57" t="s">
        <v>65</v>
      </c>
      <c r="X111" s="50">
        <v>168000</v>
      </c>
      <c r="Y111" s="50">
        <v>168000</v>
      </c>
      <c r="Z111" s="50">
        <v>168000</v>
      </c>
      <c r="AA111" s="50">
        <v>168000</v>
      </c>
      <c r="AB111" s="50">
        <v>168000</v>
      </c>
      <c r="AC111" s="50">
        <v>168000</v>
      </c>
      <c r="AD111" s="50">
        <v>168000</v>
      </c>
      <c r="AE111" s="50">
        <v>168000</v>
      </c>
      <c r="AF111" s="50">
        <v>168000</v>
      </c>
      <c r="AG111" s="50">
        <v>168000</v>
      </c>
      <c r="AH111" s="50">
        <v>168000</v>
      </c>
      <c r="AI111" s="50">
        <f>E111+D111</f>
        <v>168000</v>
      </c>
    </row>
    <row r="112" spans="1:35" s="35" customFormat="1" ht="30" customHeight="1" thickTop="1" thickBot="1" x14ac:dyDescent="0.35">
      <c r="A112" s="52" t="s">
        <v>166</v>
      </c>
      <c r="B112" s="53" t="s">
        <v>286</v>
      </c>
      <c r="C112" s="54" t="s">
        <v>287</v>
      </c>
      <c r="D112" s="50">
        <v>0</v>
      </c>
      <c r="E112" s="50">
        <v>3000000</v>
      </c>
      <c r="F112" s="50" t="s">
        <v>169</v>
      </c>
      <c r="G112" s="50" t="s">
        <v>174</v>
      </c>
      <c r="H112" s="50">
        <f t="shared" si="15"/>
        <v>3000000</v>
      </c>
      <c r="I112" s="50" t="s">
        <v>288</v>
      </c>
      <c r="J112" s="50" t="s">
        <v>43</v>
      </c>
      <c r="K112" s="50"/>
      <c r="L112" s="55"/>
      <c r="M112" s="55" t="s">
        <v>44</v>
      </c>
      <c r="N112" s="55" t="s">
        <v>53</v>
      </c>
      <c r="O112" s="55">
        <v>41117</v>
      </c>
      <c r="P112" s="55" t="s">
        <v>86</v>
      </c>
      <c r="Q112" s="55">
        <v>41129</v>
      </c>
      <c r="R112" s="55">
        <v>41204</v>
      </c>
      <c r="S112" s="55">
        <v>41226</v>
      </c>
      <c r="T112" s="55">
        <v>41233</v>
      </c>
      <c r="U112" s="55">
        <v>41244</v>
      </c>
      <c r="V112" s="50" t="s">
        <v>171</v>
      </c>
      <c r="W112" s="57" t="s">
        <v>289</v>
      </c>
      <c r="X112" s="50">
        <v>0</v>
      </c>
      <c r="Y112" s="50">
        <v>0</v>
      </c>
      <c r="Z112" s="50">
        <v>0</v>
      </c>
      <c r="AA112" s="50">
        <v>0</v>
      </c>
      <c r="AB112" s="50">
        <v>0</v>
      </c>
      <c r="AC112" s="50">
        <v>0</v>
      </c>
      <c r="AD112" s="50">
        <v>0</v>
      </c>
      <c r="AE112" s="50">
        <v>0</v>
      </c>
      <c r="AF112" s="50">
        <v>500000</v>
      </c>
      <c r="AG112" s="50">
        <v>1500000</v>
      </c>
      <c r="AH112" s="50">
        <v>2500000</v>
      </c>
      <c r="AI112" s="50">
        <f>E112+D112</f>
        <v>3000000</v>
      </c>
    </row>
    <row r="113" spans="1:35" s="35" customFormat="1" ht="30" customHeight="1" thickTop="1" thickBot="1" x14ac:dyDescent="0.35">
      <c r="A113" s="52" t="s">
        <v>166</v>
      </c>
      <c r="B113" s="53" t="s">
        <v>286</v>
      </c>
      <c r="C113" s="77" t="s">
        <v>290</v>
      </c>
      <c r="D113" s="50">
        <v>0</v>
      </c>
      <c r="E113" s="50">
        <v>2998121</v>
      </c>
      <c r="F113" s="50" t="s">
        <v>169</v>
      </c>
      <c r="G113" s="50" t="s">
        <v>174</v>
      </c>
      <c r="H113" s="50">
        <f t="shared" si="15"/>
        <v>2998121</v>
      </c>
      <c r="I113" s="50" t="s">
        <v>288</v>
      </c>
      <c r="J113" s="50" t="s">
        <v>43</v>
      </c>
      <c r="K113" s="50"/>
      <c r="L113" s="55"/>
      <c r="M113" s="55" t="s">
        <v>44</v>
      </c>
      <c r="N113" s="55" t="s">
        <v>53</v>
      </c>
      <c r="O113" s="55">
        <v>41117</v>
      </c>
      <c r="P113" s="55" t="s">
        <v>86</v>
      </c>
      <c r="Q113" s="55">
        <v>41129</v>
      </c>
      <c r="R113" s="55">
        <v>41204</v>
      </c>
      <c r="S113" s="55">
        <v>41226</v>
      </c>
      <c r="T113" s="55">
        <v>41233</v>
      </c>
      <c r="U113" s="55">
        <v>41244</v>
      </c>
      <c r="V113" s="50" t="s">
        <v>171</v>
      </c>
      <c r="W113" s="57" t="s">
        <v>289</v>
      </c>
      <c r="X113" s="50">
        <v>0</v>
      </c>
      <c r="Y113" s="50">
        <v>5000</v>
      </c>
      <c r="Z113" s="50">
        <v>5000</v>
      </c>
      <c r="AA113" s="50">
        <v>255000</v>
      </c>
      <c r="AB113" s="50">
        <v>405000</v>
      </c>
      <c r="AC113" s="50">
        <v>410000</v>
      </c>
      <c r="AD113" s="50">
        <v>410000</v>
      </c>
      <c r="AE113" s="50">
        <v>1700000</v>
      </c>
      <c r="AF113" s="50">
        <v>2998121</v>
      </c>
      <c r="AG113" s="50">
        <v>2998121</v>
      </c>
      <c r="AH113" s="50">
        <v>2998121</v>
      </c>
      <c r="AI113" s="50">
        <f>E113+D113</f>
        <v>2998121</v>
      </c>
    </row>
    <row r="114" spans="1:35" s="35" customFormat="1" ht="30" customHeight="1" thickTop="1" thickBot="1" x14ac:dyDescent="0.35">
      <c r="A114" s="81"/>
      <c r="B114" s="82"/>
      <c r="C114" s="83"/>
      <c r="D114" s="61">
        <f>SUM(D110:D113)</f>
        <v>0</v>
      </c>
      <c r="E114" s="61">
        <f>SUM(E110:E113)</f>
        <v>7166121</v>
      </c>
      <c r="F114" s="61"/>
      <c r="G114" s="61"/>
      <c r="H114" s="61">
        <f>SUM(H110:H113)</f>
        <v>7166121</v>
      </c>
      <c r="I114" s="61"/>
      <c r="J114" s="61"/>
      <c r="K114" s="61"/>
      <c r="L114" s="62"/>
      <c r="M114" s="62"/>
      <c r="N114" s="62"/>
      <c r="O114" s="62"/>
      <c r="P114" s="62"/>
      <c r="Q114" s="62"/>
      <c r="R114" s="62"/>
      <c r="S114" s="62"/>
      <c r="T114" s="62"/>
      <c r="U114" s="62"/>
      <c r="V114" s="61"/>
      <c r="W114" s="63"/>
      <c r="X114" s="50"/>
      <c r="Y114" s="50"/>
      <c r="Z114" s="50"/>
      <c r="AA114" s="50"/>
      <c r="AB114" s="50"/>
      <c r="AC114" s="50"/>
      <c r="AD114" s="50"/>
      <c r="AE114" s="50"/>
      <c r="AF114" s="50"/>
      <c r="AG114" s="50"/>
      <c r="AH114" s="50"/>
      <c r="AI114" s="51"/>
    </row>
    <row r="115" spans="1:35" ht="30" customHeight="1" thickTop="1" thickBot="1" x14ac:dyDescent="0.35">
      <c r="A115" s="58"/>
      <c r="B115" s="17"/>
      <c r="C115" s="22" t="s">
        <v>291</v>
      </c>
      <c r="D115" s="23"/>
      <c r="E115" s="23"/>
      <c r="F115" s="10"/>
      <c r="G115" s="10"/>
      <c r="H115" s="10"/>
      <c r="I115" s="10"/>
      <c r="J115" s="10"/>
      <c r="K115" s="10"/>
      <c r="L115" s="11"/>
      <c r="M115" s="11"/>
      <c r="N115" s="11"/>
      <c r="O115" s="11"/>
      <c r="P115" s="11"/>
      <c r="Q115" s="11"/>
      <c r="R115" s="11"/>
      <c r="S115" s="11"/>
      <c r="T115" s="11"/>
      <c r="U115" s="11"/>
      <c r="V115" s="10"/>
      <c r="W115" s="12"/>
      <c r="X115" s="50"/>
      <c r="Y115" s="50"/>
      <c r="Z115" s="50"/>
      <c r="AA115" s="50"/>
      <c r="AB115" s="50"/>
      <c r="AC115" s="50"/>
      <c r="AD115" s="50"/>
      <c r="AE115" s="50"/>
      <c r="AF115" s="50"/>
      <c r="AG115" s="50"/>
      <c r="AH115" s="50"/>
      <c r="AI115" s="103"/>
    </row>
    <row r="116" spans="1:35" s="35" customFormat="1" ht="30" customHeight="1" thickTop="1" thickBot="1" x14ac:dyDescent="0.35">
      <c r="A116" s="52" t="s">
        <v>166</v>
      </c>
      <c r="B116" s="65" t="s">
        <v>292</v>
      </c>
      <c r="C116" s="68" t="s">
        <v>293</v>
      </c>
      <c r="D116" s="50">
        <v>0</v>
      </c>
      <c r="E116" s="50">
        <v>1500000</v>
      </c>
      <c r="F116" s="50" t="s">
        <v>169</v>
      </c>
      <c r="G116" s="50" t="s">
        <v>174</v>
      </c>
      <c r="H116" s="50">
        <f>D116+E116</f>
        <v>1500000</v>
      </c>
      <c r="I116" s="50"/>
      <c r="J116" s="50" t="s">
        <v>53</v>
      </c>
      <c r="K116" s="50" t="s">
        <v>53</v>
      </c>
      <c r="L116" s="50" t="s">
        <v>53</v>
      </c>
      <c r="M116" s="50" t="s">
        <v>53</v>
      </c>
      <c r="N116" s="50" t="s">
        <v>53</v>
      </c>
      <c r="O116" s="50" t="s">
        <v>53</v>
      </c>
      <c r="P116" s="50" t="s">
        <v>53</v>
      </c>
      <c r="Q116" s="50" t="s">
        <v>53</v>
      </c>
      <c r="R116" s="50" t="s">
        <v>53</v>
      </c>
      <c r="S116" s="50" t="s">
        <v>53</v>
      </c>
      <c r="T116" s="50" t="s">
        <v>53</v>
      </c>
      <c r="U116" s="50" t="s">
        <v>53</v>
      </c>
      <c r="V116" s="50" t="s">
        <v>53</v>
      </c>
      <c r="W116" s="57" t="s">
        <v>294</v>
      </c>
      <c r="X116" s="50">
        <v>0</v>
      </c>
      <c r="Y116" s="50">
        <v>1500000</v>
      </c>
      <c r="Z116" s="50">
        <v>1500000</v>
      </c>
      <c r="AA116" s="50">
        <v>1500000</v>
      </c>
      <c r="AB116" s="50">
        <v>1500000</v>
      </c>
      <c r="AC116" s="50">
        <v>1500000</v>
      </c>
      <c r="AD116" s="50">
        <v>1500000</v>
      </c>
      <c r="AE116" s="50">
        <v>1500000</v>
      </c>
      <c r="AF116" s="50">
        <v>1500000</v>
      </c>
      <c r="AG116" s="50">
        <v>1500000</v>
      </c>
      <c r="AH116" s="50">
        <v>1500000</v>
      </c>
      <c r="AI116" s="50">
        <f>E116+D116</f>
        <v>1500000</v>
      </c>
    </row>
    <row r="117" spans="1:35" s="35" customFormat="1" ht="30" customHeight="1" thickTop="1" thickBot="1" x14ac:dyDescent="0.35">
      <c r="A117" s="52" t="s">
        <v>166</v>
      </c>
      <c r="B117" s="53" t="s">
        <v>295</v>
      </c>
      <c r="C117" s="68" t="s">
        <v>296</v>
      </c>
      <c r="D117" s="50">
        <v>0</v>
      </c>
      <c r="E117" s="50">
        <v>650000</v>
      </c>
      <c r="F117" s="50" t="s">
        <v>169</v>
      </c>
      <c r="G117" s="50" t="s">
        <v>174</v>
      </c>
      <c r="H117" s="50">
        <f t="shared" ref="H117:H119" si="16">D117+E117</f>
        <v>650000</v>
      </c>
      <c r="I117" s="50"/>
      <c r="J117" s="50" t="s">
        <v>53</v>
      </c>
      <c r="K117" s="50" t="s">
        <v>53</v>
      </c>
      <c r="L117" s="50" t="s">
        <v>53</v>
      </c>
      <c r="M117" s="50" t="s">
        <v>53</v>
      </c>
      <c r="N117" s="50" t="s">
        <v>53</v>
      </c>
      <c r="O117" s="50" t="s">
        <v>53</v>
      </c>
      <c r="P117" s="50" t="s">
        <v>53</v>
      </c>
      <c r="Q117" s="50" t="s">
        <v>53</v>
      </c>
      <c r="R117" s="50" t="s">
        <v>53</v>
      </c>
      <c r="S117" s="50" t="s">
        <v>53</v>
      </c>
      <c r="T117" s="50" t="s">
        <v>53</v>
      </c>
      <c r="U117" s="50" t="s">
        <v>53</v>
      </c>
      <c r="V117" s="50" t="s">
        <v>53</v>
      </c>
      <c r="W117" s="57" t="s">
        <v>297</v>
      </c>
      <c r="X117" s="50">
        <v>0</v>
      </c>
      <c r="Y117" s="50">
        <v>650000</v>
      </c>
      <c r="Z117" s="50">
        <v>650000</v>
      </c>
      <c r="AA117" s="50">
        <v>650000</v>
      </c>
      <c r="AB117" s="50">
        <v>650000</v>
      </c>
      <c r="AC117" s="50">
        <v>650000</v>
      </c>
      <c r="AD117" s="50">
        <v>650000</v>
      </c>
      <c r="AE117" s="50">
        <v>650000</v>
      </c>
      <c r="AF117" s="50">
        <v>650000</v>
      </c>
      <c r="AG117" s="50">
        <v>650000</v>
      </c>
      <c r="AH117" s="50">
        <v>650000</v>
      </c>
      <c r="AI117" s="50">
        <f>E117+D117</f>
        <v>650000</v>
      </c>
    </row>
    <row r="118" spans="1:35" s="35" customFormat="1" ht="30" customHeight="1" thickTop="1" thickBot="1" x14ac:dyDescent="0.35">
      <c r="A118" s="52" t="s">
        <v>166</v>
      </c>
      <c r="B118" s="53" t="s">
        <v>298</v>
      </c>
      <c r="C118" s="68" t="s">
        <v>299</v>
      </c>
      <c r="D118" s="50">
        <v>0</v>
      </c>
      <c r="E118" s="50">
        <v>850000</v>
      </c>
      <c r="F118" s="50" t="s">
        <v>169</v>
      </c>
      <c r="G118" s="50" t="s">
        <v>174</v>
      </c>
      <c r="H118" s="50">
        <f t="shared" si="16"/>
        <v>850000</v>
      </c>
      <c r="I118" s="50"/>
      <c r="J118" s="50" t="s">
        <v>53</v>
      </c>
      <c r="K118" s="50" t="s">
        <v>53</v>
      </c>
      <c r="L118" s="50" t="s">
        <v>53</v>
      </c>
      <c r="M118" s="50" t="s">
        <v>53</v>
      </c>
      <c r="N118" s="50" t="s">
        <v>53</v>
      </c>
      <c r="O118" s="50" t="s">
        <v>53</v>
      </c>
      <c r="P118" s="50" t="s">
        <v>53</v>
      </c>
      <c r="Q118" s="50" t="s">
        <v>53</v>
      </c>
      <c r="R118" s="50" t="s">
        <v>53</v>
      </c>
      <c r="S118" s="50" t="s">
        <v>53</v>
      </c>
      <c r="T118" s="50" t="s">
        <v>53</v>
      </c>
      <c r="U118" s="50" t="s">
        <v>53</v>
      </c>
      <c r="V118" s="50" t="s">
        <v>53</v>
      </c>
      <c r="W118" s="57" t="s">
        <v>300</v>
      </c>
      <c r="X118" s="50">
        <v>0</v>
      </c>
      <c r="Y118" s="50">
        <v>850000</v>
      </c>
      <c r="Z118" s="50">
        <v>850000</v>
      </c>
      <c r="AA118" s="50">
        <v>850000</v>
      </c>
      <c r="AB118" s="50">
        <v>850000</v>
      </c>
      <c r="AC118" s="50">
        <v>850000</v>
      </c>
      <c r="AD118" s="50">
        <v>850000</v>
      </c>
      <c r="AE118" s="50">
        <v>850000</v>
      </c>
      <c r="AF118" s="50">
        <v>850000</v>
      </c>
      <c r="AG118" s="50">
        <v>850000</v>
      </c>
      <c r="AH118" s="50">
        <v>850000</v>
      </c>
      <c r="AI118" s="50">
        <f>E118+D118</f>
        <v>850000</v>
      </c>
    </row>
    <row r="119" spans="1:35" s="35" customFormat="1" ht="30" customHeight="1" thickTop="1" thickBot="1" x14ac:dyDescent="0.35">
      <c r="A119" s="52" t="s">
        <v>166</v>
      </c>
      <c r="B119" s="53" t="s">
        <v>301</v>
      </c>
      <c r="C119" s="69" t="s">
        <v>302</v>
      </c>
      <c r="D119" s="50">
        <v>0</v>
      </c>
      <c r="E119" s="50">
        <v>500000</v>
      </c>
      <c r="F119" s="50" t="s">
        <v>169</v>
      </c>
      <c r="G119" s="50" t="s">
        <v>174</v>
      </c>
      <c r="H119" s="50">
        <f t="shared" si="16"/>
        <v>500000</v>
      </c>
      <c r="I119" s="50"/>
      <c r="J119" s="50" t="s">
        <v>43</v>
      </c>
      <c r="K119" s="50"/>
      <c r="L119" s="55">
        <v>41222</v>
      </c>
      <c r="M119" s="55">
        <v>41238</v>
      </c>
      <c r="N119" s="55">
        <v>41247</v>
      </c>
      <c r="O119" s="55">
        <v>41257</v>
      </c>
      <c r="P119" s="55">
        <v>41261</v>
      </c>
      <c r="Q119" s="55">
        <v>41261</v>
      </c>
      <c r="R119" s="55">
        <v>41264</v>
      </c>
      <c r="S119" s="55">
        <v>40917</v>
      </c>
      <c r="T119" s="55">
        <v>40926</v>
      </c>
      <c r="U119" s="55">
        <v>40940</v>
      </c>
      <c r="V119" s="50" t="s">
        <v>46</v>
      </c>
      <c r="W119" s="57" t="s">
        <v>65</v>
      </c>
      <c r="X119" s="50">
        <v>0</v>
      </c>
      <c r="Y119" s="50">
        <v>5000</v>
      </c>
      <c r="Z119" s="50">
        <v>5000</v>
      </c>
      <c r="AA119" s="50">
        <v>5000</v>
      </c>
      <c r="AB119" s="50">
        <v>155000</v>
      </c>
      <c r="AC119" s="50">
        <v>355000</v>
      </c>
      <c r="AD119" s="50">
        <v>500000</v>
      </c>
      <c r="AE119" s="50">
        <v>500000</v>
      </c>
      <c r="AF119" s="50">
        <v>500000</v>
      </c>
      <c r="AG119" s="50">
        <v>500000</v>
      </c>
      <c r="AH119" s="50">
        <v>500000</v>
      </c>
      <c r="AI119" s="50">
        <f>E119+D119</f>
        <v>500000</v>
      </c>
    </row>
    <row r="120" spans="1:35" ht="30" customHeight="1" thickTop="1" thickBot="1" x14ac:dyDescent="0.35">
      <c r="D120" s="61">
        <f>SUM(D116:D119)</f>
        <v>0</v>
      </c>
      <c r="E120" s="61">
        <f>SUM(E116:E119)</f>
        <v>3500000</v>
      </c>
      <c r="F120" s="61"/>
      <c r="G120" s="61"/>
      <c r="H120" s="61">
        <f>SUM(H116:H119)</f>
        <v>3500000</v>
      </c>
      <c r="I120" s="106"/>
      <c r="J120" s="106"/>
      <c r="K120" s="106"/>
      <c r="L120" s="107"/>
      <c r="M120" s="107"/>
      <c r="N120" s="107"/>
      <c r="O120" s="107"/>
      <c r="P120" s="107"/>
      <c r="Q120" s="107"/>
      <c r="R120" s="107"/>
      <c r="S120" s="107"/>
      <c r="T120" s="107"/>
      <c r="U120" s="107"/>
      <c r="V120" s="106"/>
      <c r="W120" s="108"/>
      <c r="X120" s="109"/>
      <c r="Y120" s="109"/>
      <c r="Z120" s="109"/>
      <c r="AA120" s="109"/>
      <c r="AB120" s="109"/>
      <c r="AC120" s="109"/>
      <c r="AD120" s="109"/>
      <c r="AE120" s="109"/>
      <c r="AF120" s="109"/>
      <c r="AG120" s="109"/>
      <c r="AH120" s="109"/>
      <c r="AI120" s="110"/>
    </row>
    <row r="121" spans="1:35" ht="30" customHeight="1" thickTop="1" thickBot="1" x14ac:dyDescent="0.35">
      <c r="A121" s="58"/>
      <c r="B121" s="17"/>
      <c r="C121" s="22" t="s">
        <v>303</v>
      </c>
      <c r="D121" s="23"/>
      <c r="E121" s="23"/>
      <c r="F121" s="10"/>
      <c r="G121" s="10"/>
      <c r="H121" s="10"/>
      <c r="I121" s="10"/>
      <c r="J121" s="10"/>
      <c r="K121" s="10"/>
      <c r="L121" s="11"/>
      <c r="M121" s="11"/>
      <c r="N121" s="11"/>
      <c r="O121" s="11"/>
      <c r="P121" s="11"/>
      <c r="Q121" s="11"/>
      <c r="R121" s="11"/>
      <c r="S121" s="11"/>
      <c r="T121" s="11"/>
      <c r="U121" s="11"/>
      <c r="V121" s="10"/>
      <c r="W121" s="12"/>
      <c r="X121" s="50"/>
      <c r="Y121" s="50"/>
      <c r="Z121" s="50"/>
      <c r="AA121" s="50"/>
      <c r="AB121" s="50"/>
      <c r="AC121" s="50"/>
      <c r="AD121" s="50"/>
      <c r="AE121" s="50"/>
      <c r="AF121" s="50"/>
      <c r="AG121" s="50"/>
      <c r="AH121" s="50"/>
      <c r="AI121" s="103"/>
    </row>
    <row r="122" spans="1:35" s="35" customFormat="1" ht="75" customHeight="1" thickTop="1" thickBot="1" x14ac:dyDescent="0.35">
      <c r="A122" s="52" t="s">
        <v>166</v>
      </c>
      <c r="B122" s="53" t="s">
        <v>304</v>
      </c>
      <c r="C122" s="77" t="s">
        <v>305</v>
      </c>
      <c r="D122" s="50">
        <v>1034310</v>
      </c>
      <c r="E122" s="50">
        <v>0</v>
      </c>
      <c r="F122" s="50" t="s">
        <v>169</v>
      </c>
      <c r="G122" s="50" t="s">
        <v>170</v>
      </c>
      <c r="H122" s="50">
        <f>D122+E122</f>
        <v>1034310</v>
      </c>
      <c r="I122" s="50"/>
      <c r="J122" s="50" t="s">
        <v>204</v>
      </c>
      <c r="K122" s="50"/>
      <c r="L122" s="55" t="s">
        <v>53</v>
      </c>
      <c r="M122" s="55" t="s">
        <v>53</v>
      </c>
      <c r="N122" s="55" t="s">
        <v>53</v>
      </c>
      <c r="O122" s="55" t="s">
        <v>53</v>
      </c>
      <c r="P122" s="55" t="s">
        <v>53</v>
      </c>
      <c r="Q122" s="55" t="s">
        <v>53</v>
      </c>
      <c r="R122" s="55" t="s">
        <v>53</v>
      </c>
      <c r="S122" s="55">
        <v>41190</v>
      </c>
      <c r="T122" s="55">
        <v>41190</v>
      </c>
      <c r="U122" s="55">
        <v>41214</v>
      </c>
      <c r="V122" s="50" t="s">
        <v>171</v>
      </c>
      <c r="W122" s="57" t="s">
        <v>306</v>
      </c>
      <c r="X122" s="50">
        <v>0</v>
      </c>
      <c r="Y122" s="50">
        <v>0</v>
      </c>
      <c r="Z122" s="50">
        <v>40000</v>
      </c>
      <c r="AA122" s="50">
        <v>840000</v>
      </c>
      <c r="AB122" s="50">
        <v>1034310</v>
      </c>
      <c r="AC122" s="50">
        <v>1034310</v>
      </c>
      <c r="AD122" s="50">
        <v>1034310</v>
      </c>
      <c r="AE122" s="50">
        <v>1034310</v>
      </c>
      <c r="AF122" s="50">
        <v>1034310</v>
      </c>
      <c r="AG122" s="50">
        <v>1034310</v>
      </c>
      <c r="AH122" s="50">
        <v>1034310</v>
      </c>
      <c r="AI122" s="50">
        <f>E122+D122</f>
        <v>1034310</v>
      </c>
    </row>
    <row r="123" spans="1:35" ht="30" customHeight="1" thickTop="1" thickBot="1" x14ac:dyDescent="0.35">
      <c r="D123" s="61">
        <f>SUM(D122)</f>
        <v>1034310</v>
      </c>
      <c r="E123" s="61">
        <f>SUM(E122)</f>
        <v>0</v>
      </c>
      <c r="F123" s="61"/>
      <c r="G123" s="61"/>
      <c r="H123" s="61">
        <f>D123+E123</f>
        <v>1034310</v>
      </c>
      <c r="I123" s="111"/>
      <c r="J123" s="106"/>
      <c r="K123" s="106"/>
      <c r="L123" s="107"/>
      <c r="M123" s="107"/>
      <c r="N123" s="107"/>
      <c r="O123" s="107"/>
      <c r="P123" s="107"/>
      <c r="Q123" s="107"/>
      <c r="R123" s="107"/>
      <c r="S123" s="107"/>
      <c r="T123" s="107"/>
      <c r="U123" s="107"/>
      <c r="V123" s="106"/>
      <c r="W123" s="108"/>
      <c r="X123" s="109"/>
      <c r="Y123" s="109"/>
      <c r="Z123" s="109"/>
      <c r="AA123" s="109"/>
      <c r="AB123" s="109"/>
      <c r="AC123" s="109"/>
      <c r="AD123" s="109"/>
      <c r="AE123" s="109"/>
      <c r="AF123" s="109"/>
      <c r="AG123" s="109"/>
      <c r="AH123" s="109"/>
      <c r="AI123" s="110"/>
    </row>
    <row r="124" spans="1:35" s="117" customFormat="1" ht="30" customHeight="1" thickTop="1" thickBot="1" x14ac:dyDescent="0.35">
      <c r="A124" s="112"/>
      <c r="B124" s="112"/>
      <c r="C124" s="113" t="s">
        <v>307</v>
      </c>
      <c r="D124" s="114">
        <f>D11+D34+D52+D58+D74+D93+D97+D108+D120+D114+D123</f>
        <v>16993250</v>
      </c>
      <c r="E124" s="114">
        <f>E11+E34+E52+E58+E74+E93+E97+E108+E120+E114+E123</f>
        <v>37253788</v>
      </c>
      <c r="F124" s="114"/>
      <c r="G124" s="114"/>
      <c r="H124" s="114">
        <f>H11+H34+H52+H58+H74+H93+H97+H108+H120+H114+H123</f>
        <v>54247038</v>
      </c>
      <c r="I124" s="114"/>
      <c r="J124" s="114"/>
      <c r="K124" s="114"/>
      <c r="L124" s="115"/>
      <c r="M124" s="115"/>
      <c r="N124" s="115"/>
      <c r="O124" s="115"/>
      <c r="P124" s="115"/>
      <c r="Q124" s="115"/>
      <c r="R124" s="115"/>
      <c r="S124" s="115"/>
      <c r="T124" s="115"/>
      <c r="U124" s="115"/>
      <c r="V124" s="114"/>
      <c r="W124" s="116"/>
      <c r="X124" s="114">
        <f t="shared" ref="X124:AI124" si="17">SUM(X5:X120)</f>
        <v>630000</v>
      </c>
      <c r="Y124" s="114">
        <f t="shared" si="17"/>
        <v>5291250</v>
      </c>
      <c r="Z124" s="114">
        <f t="shared" si="17"/>
        <v>8554305</v>
      </c>
      <c r="AA124" s="114">
        <f t="shared" si="17"/>
        <v>11756305</v>
      </c>
      <c r="AB124" s="114">
        <f t="shared" si="17"/>
        <v>17088555</v>
      </c>
      <c r="AC124" s="114">
        <f t="shared" si="17"/>
        <v>22511692</v>
      </c>
      <c r="AD124" s="114">
        <f t="shared" si="17"/>
        <v>25858692</v>
      </c>
      <c r="AE124" s="114">
        <f t="shared" si="17"/>
        <v>30880692</v>
      </c>
      <c r="AF124" s="114">
        <f t="shared" si="17"/>
        <v>35908813</v>
      </c>
      <c r="AG124" s="114">
        <f t="shared" si="17"/>
        <v>41605063</v>
      </c>
      <c r="AH124" s="114">
        <f t="shared" si="17"/>
        <v>43895063</v>
      </c>
      <c r="AI124" s="114">
        <f t="shared" si="17"/>
        <v>53212728</v>
      </c>
    </row>
    <row r="125" spans="1:35" ht="30" customHeight="1" thickTop="1" x14ac:dyDescent="0.3">
      <c r="D125" s="118"/>
      <c r="E125" s="18">
        <f>D124+E124</f>
        <v>54247038</v>
      </c>
      <c r="F125" s="18"/>
      <c r="G125" s="18"/>
      <c r="H125" s="18"/>
      <c r="I125" s="18"/>
      <c r="J125" s="19"/>
      <c r="K125" s="19"/>
      <c r="L125" s="20"/>
      <c r="M125" s="20"/>
      <c r="N125" s="20"/>
      <c r="O125" s="20"/>
      <c r="P125" s="20"/>
      <c r="Q125" s="20"/>
      <c r="R125" s="20"/>
      <c r="S125" s="20"/>
      <c r="T125" s="20"/>
      <c r="U125" s="20"/>
      <c r="V125" s="18"/>
      <c r="W125" s="21"/>
    </row>
    <row r="126" spans="1:35" ht="30" customHeight="1" thickBot="1" x14ac:dyDescent="0.35">
      <c r="D126" s="118"/>
      <c r="E126" s="119"/>
      <c r="F126" s="119"/>
      <c r="G126" s="119"/>
      <c r="H126" s="119"/>
      <c r="I126" s="119"/>
      <c r="J126" s="120"/>
      <c r="K126" s="120"/>
      <c r="L126" s="121"/>
      <c r="M126" s="121"/>
      <c r="N126" s="121"/>
      <c r="O126" s="121"/>
      <c r="P126" s="121"/>
      <c r="Q126" s="121"/>
      <c r="R126" s="121"/>
      <c r="S126" s="121"/>
      <c r="T126" s="121"/>
      <c r="U126" s="121"/>
      <c r="V126" s="119"/>
      <c r="W126" s="122"/>
    </row>
    <row r="127" spans="1:35" ht="30" customHeight="1" thickTop="1" thickBot="1" x14ac:dyDescent="0.35">
      <c r="A127" s="123"/>
      <c r="B127" s="124" t="s">
        <v>308</v>
      </c>
      <c r="C127" s="125"/>
      <c r="D127" s="98"/>
      <c r="E127" s="98"/>
      <c r="F127" s="98"/>
      <c r="G127" s="98"/>
      <c r="H127" s="98"/>
      <c r="I127" s="98"/>
      <c r="J127" s="98"/>
      <c r="K127" s="98"/>
      <c r="L127" s="126"/>
      <c r="M127" s="126"/>
      <c r="N127" s="126"/>
      <c r="O127" s="126"/>
      <c r="P127" s="126"/>
      <c r="Q127" s="126"/>
      <c r="R127" s="126"/>
      <c r="S127" s="126"/>
      <c r="T127" s="126"/>
      <c r="U127" s="126"/>
      <c r="V127" s="98"/>
      <c r="W127" s="127"/>
      <c r="X127" s="98"/>
      <c r="Y127" s="98"/>
      <c r="Z127" s="98"/>
      <c r="AA127" s="98"/>
      <c r="AB127" s="98"/>
      <c r="AC127" s="98"/>
      <c r="AD127" s="98"/>
      <c r="AE127" s="98"/>
      <c r="AF127" s="98"/>
      <c r="AG127" s="98"/>
      <c r="AH127" s="98"/>
      <c r="AI127" s="98"/>
    </row>
    <row r="128" spans="1:35" ht="30" customHeight="1" thickTop="1" thickBot="1" x14ac:dyDescent="0.35">
      <c r="A128" s="128"/>
      <c r="B128" s="129" t="s">
        <v>309</v>
      </c>
      <c r="C128" s="130" t="s">
        <v>310</v>
      </c>
      <c r="D128" s="114">
        <v>0</v>
      </c>
      <c r="E128" s="114">
        <v>0</v>
      </c>
      <c r="F128" s="114"/>
      <c r="G128" s="114"/>
      <c r="H128" s="114"/>
      <c r="I128" s="114"/>
      <c r="J128" s="114"/>
      <c r="K128" s="114"/>
      <c r="L128" s="115"/>
      <c r="M128" s="115"/>
      <c r="N128" s="115"/>
      <c r="O128" s="115"/>
      <c r="P128" s="115"/>
      <c r="Q128" s="115"/>
      <c r="R128" s="115"/>
      <c r="S128" s="115"/>
      <c r="T128" s="115"/>
      <c r="U128" s="115"/>
      <c r="V128" s="114"/>
      <c r="W128" s="116"/>
      <c r="X128" s="50">
        <v>0</v>
      </c>
      <c r="Y128" s="50">
        <v>0</v>
      </c>
      <c r="Z128" s="50">
        <v>0</v>
      </c>
      <c r="AA128" s="50">
        <v>0</v>
      </c>
      <c r="AB128" s="50">
        <v>0</v>
      </c>
      <c r="AC128" s="50">
        <v>0</v>
      </c>
      <c r="AD128" s="50">
        <v>0</v>
      </c>
      <c r="AE128" s="50">
        <v>0</v>
      </c>
      <c r="AF128" s="50">
        <v>0</v>
      </c>
      <c r="AG128" s="50">
        <v>0</v>
      </c>
      <c r="AH128" s="50">
        <v>0</v>
      </c>
      <c r="AI128" s="50">
        <v>0</v>
      </c>
    </row>
    <row r="129" spans="1:35" ht="30" customHeight="1" thickTop="1" thickBot="1" x14ac:dyDescent="0.35">
      <c r="A129" s="128"/>
      <c r="B129" s="129" t="s">
        <v>311</v>
      </c>
      <c r="C129" s="130" t="s">
        <v>312</v>
      </c>
      <c r="D129" s="114">
        <f>D69+D72+D79+D86</f>
        <v>0</v>
      </c>
      <c r="E129" s="114">
        <f>E69+E72+E79+E86</f>
        <v>1102000</v>
      </c>
      <c r="F129" s="114"/>
      <c r="G129" s="114"/>
      <c r="H129" s="114"/>
      <c r="I129" s="114"/>
      <c r="J129" s="114"/>
      <c r="K129" s="114"/>
      <c r="L129" s="115"/>
      <c r="M129" s="115"/>
      <c r="N129" s="115"/>
      <c r="O129" s="115"/>
      <c r="P129" s="115"/>
      <c r="Q129" s="115"/>
      <c r="R129" s="115"/>
      <c r="S129" s="115"/>
      <c r="T129" s="115"/>
      <c r="U129" s="115"/>
      <c r="V129" s="114"/>
      <c r="W129" s="116"/>
      <c r="X129" s="50">
        <f t="shared" ref="X129:AI129" si="18">X69+X72+X79+X86</f>
        <v>7000</v>
      </c>
      <c r="Y129" s="50">
        <f t="shared" si="18"/>
        <v>14000</v>
      </c>
      <c r="Z129" s="50">
        <f t="shared" si="18"/>
        <v>146000</v>
      </c>
      <c r="AA129" s="50">
        <f t="shared" si="18"/>
        <v>483000</v>
      </c>
      <c r="AB129" s="50">
        <f t="shared" si="18"/>
        <v>490000</v>
      </c>
      <c r="AC129" s="50">
        <f t="shared" si="18"/>
        <v>572000</v>
      </c>
      <c r="AD129" s="50">
        <f t="shared" si="18"/>
        <v>730000</v>
      </c>
      <c r="AE129" s="50">
        <f t="shared" si="18"/>
        <v>730000</v>
      </c>
      <c r="AF129" s="50">
        <f t="shared" si="18"/>
        <v>805000</v>
      </c>
      <c r="AG129" s="50">
        <f t="shared" si="18"/>
        <v>905000</v>
      </c>
      <c r="AH129" s="50">
        <f t="shared" si="18"/>
        <v>905000</v>
      </c>
      <c r="AI129" s="50">
        <f t="shared" si="18"/>
        <v>1102000</v>
      </c>
    </row>
    <row r="130" spans="1:35" ht="30" customHeight="1" thickTop="1" thickBot="1" x14ac:dyDescent="0.35">
      <c r="A130" s="128"/>
      <c r="B130" s="129" t="s">
        <v>313</v>
      </c>
      <c r="C130" s="130" t="s">
        <v>314</v>
      </c>
      <c r="D130" s="114">
        <f>D62+D63+D64+D66+D68+D70+D71+D73</f>
        <v>3807000</v>
      </c>
      <c r="E130" s="114">
        <f>E62+E63+E64+E66+E68+E70+E71+E73</f>
        <v>3693000</v>
      </c>
      <c r="F130" s="114"/>
      <c r="G130" s="114"/>
      <c r="H130" s="114"/>
      <c r="I130" s="114"/>
      <c r="J130" s="114"/>
      <c r="K130" s="114"/>
      <c r="L130" s="115"/>
      <c r="M130" s="115"/>
      <c r="N130" s="115"/>
      <c r="O130" s="115"/>
      <c r="P130" s="115"/>
      <c r="Q130" s="115"/>
      <c r="R130" s="115"/>
      <c r="S130" s="115"/>
      <c r="T130" s="115"/>
      <c r="U130" s="115"/>
      <c r="V130" s="114"/>
      <c r="W130" s="116"/>
      <c r="X130" s="50">
        <f t="shared" ref="X130:AI130" si="19">X62+X63+X64+X66+X68+X70+X71+X73</f>
        <v>0</v>
      </c>
      <c r="Y130" s="50">
        <f t="shared" si="19"/>
        <v>23000</v>
      </c>
      <c r="Z130" s="50">
        <f t="shared" si="19"/>
        <v>473000</v>
      </c>
      <c r="AA130" s="50">
        <f t="shared" si="19"/>
        <v>843000</v>
      </c>
      <c r="AB130" s="50">
        <f t="shared" si="19"/>
        <v>2693000</v>
      </c>
      <c r="AC130" s="50">
        <f t="shared" si="19"/>
        <v>4920000</v>
      </c>
      <c r="AD130" s="50">
        <f t="shared" si="19"/>
        <v>4920000</v>
      </c>
      <c r="AE130" s="50">
        <f t="shared" si="19"/>
        <v>5820000</v>
      </c>
      <c r="AF130" s="50">
        <f t="shared" si="19"/>
        <v>6540000</v>
      </c>
      <c r="AG130" s="50">
        <f t="shared" si="19"/>
        <v>6540000</v>
      </c>
      <c r="AH130" s="50">
        <f t="shared" si="19"/>
        <v>6540000</v>
      </c>
      <c r="AI130" s="50">
        <f t="shared" si="19"/>
        <v>7500000</v>
      </c>
    </row>
    <row r="131" spans="1:35" ht="30" customHeight="1" thickTop="1" thickBot="1" x14ac:dyDescent="0.35">
      <c r="A131" s="128"/>
      <c r="B131" s="129" t="s">
        <v>315</v>
      </c>
      <c r="C131" s="130" t="s">
        <v>316</v>
      </c>
      <c r="D131" s="114">
        <f>D38+D39+D40+D41+D42+D43+D44+D45+D46+D47+D48+D49+D51+D95+D96</f>
        <v>0</v>
      </c>
      <c r="E131" s="114">
        <f>E38+E39+E40+E41+E42+E43+E44+E45+E46+E47+E48+E49+E51+E95+E96</f>
        <v>2650000</v>
      </c>
      <c r="F131" s="114"/>
      <c r="G131" s="114"/>
      <c r="H131" s="114"/>
      <c r="I131" s="114"/>
      <c r="J131" s="114"/>
      <c r="K131" s="114"/>
      <c r="L131" s="115"/>
      <c r="M131" s="115"/>
      <c r="N131" s="115"/>
      <c r="O131" s="115"/>
      <c r="P131" s="115"/>
      <c r="Q131" s="115"/>
      <c r="R131" s="115"/>
      <c r="S131" s="115"/>
      <c r="T131" s="115"/>
      <c r="U131" s="115"/>
      <c r="V131" s="114"/>
      <c r="W131" s="116"/>
      <c r="X131" s="50">
        <f t="shared" ref="X131:AI131" si="20">X38+X39+X40+X41+X42+X43+X44+X45+X46+X47+X48+X49+X51+X95+X96</f>
        <v>250000</v>
      </c>
      <c r="Y131" s="50">
        <f t="shared" si="20"/>
        <v>576250</v>
      </c>
      <c r="Z131" s="50">
        <f t="shared" si="20"/>
        <v>682500</v>
      </c>
      <c r="AA131" s="50">
        <f t="shared" si="20"/>
        <v>832500</v>
      </c>
      <c r="AB131" s="50">
        <f t="shared" si="20"/>
        <v>978750</v>
      </c>
      <c r="AC131" s="50">
        <f t="shared" si="20"/>
        <v>1103750</v>
      </c>
      <c r="AD131" s="50">
        <f t="shared" si="20"/>
        <v>1438750</v>
      </c>
      <c r="AE131" s="50">
        <f t="shared" si="20"/>
        <v>1808750</v>
      </c>
      <c r="AF131" s="50">
        <f t="shared" si="20"/>
        <v>2093750</v>
      </c>
      <c r="AG131" s="50">
        <f t="shared" si="20"/>
        <v>2355000</v>
      </c>
      <c r="AH131" s="50">
        <f t="shared" si="20"/>
        <v>2575000</v>
      </c>
      <c r="AI131" s="50">
        <f t="shared" si="20"/>
        <v>2650000</v>
      </c>
    </row>
    <row r="132" spans="1:35" ht="30" customHeight="1" thickTop="1" thickBot="1" x14ac:dyDescent="0.35">
      <c r="A132" s="128"/>
      <c r="B132" s="129" t="s">
        <v>317</v>
      </c>
      <c r="C132" s="130" t="s">
        <v>318</v>
      </c>
      <c r="D132" s="114">
        <f>D55+D56+D57+D110+D111+D112+D116+D117+D118+D119</f>
        <v>0</v>
      </c>
      <c r="E132" s="114">
        <f>E55+E56+E57+E110+E111+E112+E116+E117+E118+E119</f>
        <v>12238000</v>
      </c>
      <c r="F132" s="114"/>
      <c r="G132" s="114"/>
      <c r="H132" s="114"/>
      <c r="I132" s="114"/>
      <c r="J132" s="114"/>
      <c r="K132" s="114"/>
      <c r="L132" s="115"/>
      <c r="M132" s="115"/>
      <c r="N132" s="115"/>
      <c r="O132" s="115"/>
      <c r="P132" s="115"/>
      <c r="Q132" s="115"/>
      <c r="R132" s="115"/>
      <c r="S132" s="115"/>
      <c r="T132" s="115"/>
      <c r="U132" s="115"/>
      <c r="V132" s="114"/>
      <c r="W132" s="116"/>
      <c r="X132" s="50">
        <f t="shared" ref="X132:AI132" si="21">X55+X56+X57+X110+X111+X112+X116+X117+X118+X119</f>
        <v>178000</v>
      </c>
      <c r="Y132" s="50">
        <f t="shared" si="21"/>
        <v>3188000</v>
      </c>
      <c r="Z132" s="50">
        <f t="shared" si="21"/>
        <v>3758000</v>
      </c>
      <c r="AA132" s="50">
        <f t="shared" si="21"/>
        <v>3958000</v>
      </c>
      <c r="AB132" s="50">
        <f t="shared" si="21"/>
        <v>4408000</v>
      </c>
      <c r="AC132" s="50">
        <f t="shared" si="21"/>
        <v>4938000</v>
      </c>
      <c r="AD132" s="50">
        <f t="shared" si="21"/>
        <v>5478000</v>
      </c>
      <c r="AE132" s="50">
        <f t="shared" si="21"/>
        <v>6838000</v>
      </c>
      <c r="AF132" s="50">
        <f t="shared" si="21"/>
        <v>8738000</v>
      </c>
      <c r="AG132" s="50">
        <f t="shared" si="21"/>
        <v>10338000</v>
      </c>
      <c r="AH132" s="50">
        <f t="shared" si="21"/>
        <v>11738000</v>
      </c>
      <c r="AI132" s="50">
        <f t="shared" si="21"/>
        <v>12238000</v>
      </c>
    </row>
    <row r="133" spans="1:35" ht="30" customHeight="1" thickTop="1" thickBot="1" x14ac:dyDescent="0.35">
      <c r="A133" s="128"/>
      <c r="B133" s="129" t="s">
        <v>319</v>
      </c>
      <c r="C133" s="130" t="s">
        <v>320</v>
      </c>
      <c r="D133" s="114">
        <f>D76+D77+D78+D80+D81+D82+D83+D84+D85+D87+D88+D89+D90+D91+D92+D99+D100+D101+D102+D103+D104+D105+D106+D107</f>
        <v>0</v>
      </c>
      <c r="E133" s="114">
        <f>E76+E77+E78+E80+E81+E82+E83+E84+E85+E87+E88+E89+E90+E91+E92+E99+E100+E101+E102+E103+E104+E105+E106+E107</f>
        <v>7300000</v>
      </c>
      <c r="F133" s="114"/>
      <c r="G133" s="114"/>
      <c r="H133" s="114"/>
      <c r="I133" s="114"/>
      <c r="J133" s="114"/>
      <c r="K133" s="114"/>
      <c r="L133" s="115"/>
      <c r="M133" s="115"/>
      <c r="N133" s="115"/>
      <c r="O133" s="115"/>
      <c r="P133" s="115"/>
      <c r="Q133" s="115"/>
      <c r="R133" s="115"/>
      <c r="S133" s="115"/>
      <c r="T133" s="115"/>
      <c r="U133" s="115"/>
      <c r="V133" s="114"/>
      <c r="W133" s="116"/>
      <c r="X133" s="50">
        <f t="shared" ref="X133:AI133" si="22">X76+X77+X78+X80+X81+X82+X83+X84+X85+X87+X88+X89+X90+X91+X92+X99+X100+X101+X102+X103+X104+X105+X106+X107</f>
        <v>160000</v>
      </c>
      <c r="Y133" s="50">
        <f t="shared" si="22"/>
        <v>970000</v>
      </c>
      <c r="Z133" s="50">
        <f t="shared" si="22"/>
        <v>1600000</v>
      </c>
      <c r="AA133" s="50">
        <f t="shared" si="22"/>
        <v>2450000</v>
      </c>
      <c r="AB133" s="50">
        <f t="shared" si="22"/>
        <v>3160000</v>
      </c>
      <c r="AC133" s="50">
        <f t="shared" si="22"/>
        <v>4980000</v>
      </c>
      <c r="AD133" s="50">
        <f t="shared" si="22"/>
        <v>5230000</v>
      </c>
      <c r="AE133" s="50">
        <f t="shared" si="22"/>
        <v>5330000</v>
      </c>
      <c r="AF133" s="50">
        <f t="shared" si="22"/>
        <v>6080000</v>
      </c>
      <c r="AG133" s="50">
        <f t="shared" si="22"/>
        <v>6380000</v>
      </c>
      <c r="AH133" s="50">
        <f t="shared" si="22"/>
        <v>7050000</v>
      </c>
      <c r="AI133" s="50">
        <f t="shared" si="22"/>
        <v>7300000</v>
      </c>
    </row>
    <row r="134" spans="1:35" ht="30" customHeight="1" thickTop="1" thickBot="1" x14ac:dyDescent="0.35">
      <c r="A134" s="128"/>
      <c r="B134" s="129" t="s">
        <v>321</v>
      </c>
      <c r="C134" s="130" t="s">
        <v>322</v>
      </c>
      <c r="D134" s="114">
        <f t="shared" ref="D134:AI134" si="23">D7+D8</f>
        <v>490000</v>
      </c>
      <c r="E134" s="114">
        <f t="shared" si="23"/>
        <v>60000</v>
      </c>
      <c r="F134" s="114"/>
      <c r="G134" s="114"/>
      <c r="H134" s="114"/>
      <c r="I134" s="114"/>
      <c r="J134" s="114"/>
      <c r="K134" s="114"/>
      <c r="L134" s="115"/>
      <c r="M134" s="115"/>
      <c r="N134" s="115"/>
      <c r="O134" s="115"/>
      <c r="P134" s="115"/>
      <c r="Q134" s="115"/>
      <c r="R134" s="115"/>
      <c r="S134" s="115"/>
      <c r="T134" s="115"/>
      <c r="U134" s="115"/>
      <c r="V134" s="114"/>
      <c r="W134" s="116"/>
      <c r="X134" s="50">
        <f t="shared" si="23"/>
        <v>0</v>
      </c>
      <c r="Y134" s="50">
        <f t="shared" si="23"/>
        <v>0</v>
      </c>
      <c r="Z134" s="50">
        <f t="shared" si="23"/>
        <v>200000</v>
      </c>
      <c r="AA134" s="50">
        <f t="shared" si="23"/>
        <v>300000</v>
      </c>
      <c r="AB134" s="50">
        <f t="shared" si="23"/>
        <v>450000</v>
      </c>
      <c r="AC134" s="50">
        <f t="shared" si="23"/>
        <v>450000</v>
      </c>
      <c r="AD134" s="50">
        <f t="shared" si="23"/>
        <v>550000</v>
      </c>
      <c r="AE134" s="50">
        <f t="shared" si="23"/>
        <v>550000</v>
      </c>
      <c r="AF134" s="50">
        <f t="shared" si="23"/>
        <v>550000</v>
      </c>
      <c r="AG134" s="50">
        <f t="shared" si="23"/>
        <v>550000</v>
      </c>
      <c r="AH134" s="50">
        <f t="shared" si="23"/>
        <v>550000</v>
      </c>
      <c r="AI134" s="50">
        <f t="shared" si="23"/>
        <v>550000</v>
      </c>
    </row>
    <row r="135" spans="1:35" ht="30" customHeight="1" thickTop="1" thickBot="1" x14ac:dyDescent="0.35">
      <c r="A135" s="128"/>
      <c r="B135" s="129" t="s">
        <v>323</v>
      </c>
      <c r="C135" s="130" t="s">
        <v>74</v>
      </c>
      <c r="D135" s="114">
        <f t="shared" ref="D135:AI135" si="24">D15+D16+D17+D18+D19+D20+D22+D24+D23+D25+D26+D28+D29+D30+D31+D33</f>
        <v>5815000</v>
      </c>
      <c r="E135" s="114">
        <f t="shared" si="24"/>
        <v>895000</v>
      </c>
      <c r="F135" s="114"/>
      <c r="G135" s="114"/>
      <c r="H135" s="114"/>
      <c r="I135" s="114"/>
      <c r="J135" s="114"/>
      <c r="K135" s="114"/>
      <c r="L135" s="115"/>
      <c r="M135" s="115"/>
      <c r="N135" s="115"/>
      <c r="O135" s="115"/>
      <c r="P135" s="115"/>
      <c r="Q135" s="115"/>
      <c r="R135" s="115"/>
      <c r="S135" s="115"/>
      <c r="T135" s="115"/>
      <c r="U135" s="115"/>
      <c r="V135" s="114"/>
      <c r="W135" s="116"/>
      <c r="X135" s="50">
        <f t="shared" si="24"/>
        <v>35000</v>
      </c>
      <c r="Y135" s="50">
        <f t="shared" si="24"/>
        <v>35000</v>
      </c>
      <c r="Z135" s="50">
        <f t="shared" si="24"/>
        <v>85000</v>
      </c>
      <c r="AA135" s="50">
        <f t="shared" si="24"/>
        <v>135000</v>
      </c>
      <c r="AB135" s="50">
        <f t="shared" si="24"/>
        <v>809000</v>
      </c>
      <c r="AC135" s="50">
        <f t="shared" si="24"/>
        <v>809000</v>
      </c>
      <c r="AD135" s="50">
        <f t="shared" si="24"/>
        <v>2273000</v>
      </c>
      <c r="AE135" s="50">
        <f t="shared" si="24"/>
        <v>3275000</v>
      </c>
      <c r="AF135" s="50">
        <f t="shared" si="24"/>
        <v>3275000</v>
      </c>
      <c r="AG135" s="50">
        <f t="shared" si="24"/>
        <v>6710000</v>
      </c>
      <c r="AH135" s="50">
        <f t="shared" si="24"/>
        <v>6710000</v>
      </c>
      <c r="AI135" s="50">
        <f t="shared" si="24"/>
        <v>6710000</v>
      </c>
    </row>
    <row r="136" spans="1:35" ht="30" customHeight="1" thickTop="1" thickBot="1" x14ac:dyDescent="0.35">
      <c r="A136" s="128"/>
      <c r="B136" s="129" t="s">
        <v>324</v>
      </c>
      <c r="C136" s="130" t="s">
        <v>325</v>
      </c>
      <c r="D136" s="114">
        <f t="shared" ref="D136:AI136" si="25">D5+D6+D9+D10</f>
        <v>0</v>
      </c>
      <c r="E136" s="114">
        <f t="shared" si="25"/>
        <v>2300000</v>
      </c>
      <c r="F136" s="114"/>
      <c r="G136" s="114"/>
      <c r="H136" s="114"/>
      <c r="I136" s="114"/>
      <c r="J136" s="114"/>
      <c r="K136" s="114"/>
      <c r="L136" s="115"/>
      <c r="M136" s="115"/>
      <c r="N136" s="115"/>
      <c r="O136" s="115"/>
      <c r="P136" s="115"/>
      <c r="Q136" s="115"/>
      <c r="R136" s="115"/>
      <c r="S136" s="115"/>
      <c r="T136" s="115"/>
      <c r="U136" s="115"/>
      <c r="V136" s="114"/>
      <c r="W136" s="116"/>
      <c r="X136" s="50">
        <f t="shared" si="25"/>
        <v>0</v>
      </c>
      <c r="Y136" s="50">
        <f t="shared" si="25"/>
        <v>480000</v>
      </c>
      <c r="Z136" s="50">
        <f t="shared" si="25"/>
        <v>1110000</v>
      </c>
      <c r="AA136" s="50">
        <f t="shared" si="25"/>
        <v>1505000</v>
      </c>
      <c r="AB136" s="50">
        <f t="shared" si="25"/>
        <v>2000000</v>
      </c>
      <c r="AC136" s="50">
        <f t="shared" si="25"/>
        <v>2000000</v>
      </c>
      <c r="AD136" s="50">
        <f t="shared" si="25"/>
        <v>2300000</v>
      </c>
      <c r="AE136" s="50">
        <f t="shared" si="25"/>
        <v>2300000</v>
      </c>
      <c r="AF136" s="50">
        <f t="shared" si="25"/>
        <v>2300000</v>
      </c>
      <c r="AG136" s="50">
        <f t="shared" si="25"/>
        <v>2300000</v>
      </c>
      <c r="AH136" s="50">
        <f t="shared" si="25"/>
        <v>2300000</v>
      </c>
      <c r="AI136" s="50">
        <f t="shared" si="25"/>
        <v>2300000</v>
      </c>
    </row>
    <row r="137" spans="1:35" ht="30" customHeight="1" thickTop="1" thickBot="1" x14ac:dyDescent="0.35">
      <c r="A137" s="128"/>
      <c r="B137" s="129" t="s">
        <v>326</v>
      </c>
      <c r="C137" s="130" t="s">
        <v>303</v>
      </c>
      <c r="D137" s="114">
        <v>0</v>
      </c>
      <c r="E137" s="114">
        <v>0</v>
      </c>
      <c r="F137" s="114"/>
      <c r="G137" s="114"/>
      <c r="H137" s="114"/>
      <c r="I137" s="114"/>
      <c r="J137" s="114"/>
      <c r="K137" s="114"/>
      <c r="L137" s="115"/>
      <c r="M137" s="115"/>
      <c r="N137" s="115"/>
      <c r="O137" s="115"/>
      <c r="P137" s="115"/>
      <c r="Q137" s="115"/>
      <c r="R137" s="115"/>
      <c r="S137" s="115"/>
      <c r="T137" s="115"/>
      <c r="U137" s="115"/>
      <c r="V137" s="114"/>
      <c r="W137" s="116"/>
      <c r="X137" s="50">
        <v>0</v>
      </c>
      <c r="Y137" s="50">
        <v>0</v>
      </c>
      <c r="Z137" s="50">
        <v>0</v>
      </c>
      <c r="AA137" s="50">
        <v>0</v>
      </c>
      <c r="AB137" s="50">
        <v>0</v>
      </c>
      <c r="AC137" s="50">
        <v>0</v>
      </c>
      <c r="AD137" s="50">
        <v>0</v>
      </c>
      <c r="AE137" s="50">
        <v>0</v>
      </c>
      <c r="AF137" s="50">
        <v>0</v>
      </c>
      <c r="AG137" s="50">
        <v>0</v>
      </c>
      <c r="AH137" s="50">
        <v>0</v>
      </c>
      <c r="AI137" s="50">
        <v>0</v>
      </c>
    </row>
    <row r="138" spans="1:35" s="43" customFormat="1" ht="30" customHeight="1" thickTop="1" thickBot="1" x14ac:dyDescent="0.35">
      <c r="A138" s="131"/>
      <c r="B138" s="132"/>
      <c r="C138" s="133" t="s">
        <v>327</v>
      </c>
      <c r="D138" s="114">
        <f>SUM(D128:D137)</f>
        <v>10112000</v>
      </c>
      <c r="E138" s="114">
        <f>SUM(E128:E137)</f>
        <v>30238000</v>
      </c>
      <c r="F138" s="114"/>
      <c r="G138" s="114"/>
      <c r="H138" s="114"/>
      <c r="I138" s="114"/>
      <c r="J138" s="114"/>
      <c r="K138" s="114"/>
      <c r="L138" s="115"/>
      <c r="M138" s="115"/>
      <c r="N138" s="115"/>
      <c r="O138" s="115"/>
      <c r="P138" s="115"/>
      <c r="Q138" s="115"/>
      <c r="R138" s="115"/>
      <c r="S138" s="115"/>
      <c r="T138" s="115"/>
      <c r="U138" s="115"/>
      <c r="V138" s="114"/>
      <c r="W138" s="116"/>
      <c r="X138" s="114">
        <f>SUM(X128:X137)</f>
        <v>630000</v>
      </c>
      <c r="Y138" s="114">
        <f t="shared" ref="Y138:AI138" si="26">SUM(Y128:Y137)</f>
        <v>5286250</v>
      </c>
      <c r="Z138" s="114">
        <f t="shared" si="26"/>
        <v>8054500</v>
      </c>
      <c r="AA138" s="114">
        <f t="shared" si="26"/>
        <v>10506500</v>
      </c>
      <c r="AB138" s="114">
        <f t="shared" si="26"/>
        <v>14988750</v>
      </c>
      <c r="AC138" s="114">
        <f t="shared" si="26"/>
        <v>19772750</v>
      </c>
      <c r="AD138" s="114">
        <f t="shared" si="26"/>
        <v>22919750</v>
      </c>
      <c r="AE138" s="114">
        <f t="shared" si="26"/>
        <v>26651750</v>
      </c>
      <c r="AF138" s="114">
        <f t="shared" si="26"/>
        <v>30381750</v>
      </c>
      <c r="AG138" s="114">
        <f t="shared" si="26"/>
        <v>36078000</v>
      </c>
      <c r="AH138" s="114">
        <f t="shared" si="26"/>
        <v>38368000</v>
      </c>
      <c r="AI138" s="114">
        <f t="shared" si="26"/>
        <v>40350000</v>
      </c>
    </row>
    <row r="139" spans="1:35" s="139" customFormat="1" ht="30" customHeight="1" thickTop="1" x14ac:dyDescent="0.3">
      <c r="A139" s="134"/>
      <c r="B139" s="134"/>
      <c r="C139" s="135" t="s">
        <v>328</v>
      </c>
      <c r="D139" s="136"/>
      <c r="E139" s="136"/>
      <c r="F139" s="136"/>
      <c r="G139" s="136"/>
      <c r="H139" s="136"/>
      <c r="I139" s="136"/>
      <c r="J139" s="136"/>
      <c r="K139" s="136"/>
      <c r="L139" s="137"/>
      <c r="M139" s="137"/>
      <c r="N139" s="137"/>
      <c r="O139" s="137"/>
      <c r="P139" s="137"/>
      <c r="Q139" s="137"/>
      <c r="R139" s="137"/>
      <c r="S139" s="137"/>
      <c r="T139" s="137"/>
      <c r="U139" s="137"/>
      <c r="V139" s="136"/>
      <c r="W139" s="138"/>
      <c r="Z139" s="140">
        <f>Z138/E125</f>
        <v>0.14847815285324886</v>
      </c>
      <c r="AC139" s="140">
        <f>AC138/E125</f>
        <v>0.3644945554446678</v>
      </c>
      <c r="AF139" s="140">
        <f>AF138/E125</f>
        <v>0.56006283697922821</v>
      </c>
      <c r="AI139" s="141">
        <f>AI138/E125</f>
        <v>0.74381941369775806</v>
      </c>
    </row>
    <row r="142" spans="1:35" ht="30" customHeight="1" x14ac:dyDescent="0.3">
      <c r="B142" s="142"/>
      <c r="C142" s="143" t="s">
        <v>329</v>
      </c>
      <c r="D142" s="136">
        <v>40350000</v>
      </c>
    </row>
    <row r="143" spans="1:35" ht="30" customHeight="1" x14ac:dyDescent="0.3">
      <c r="B143" s="142"/>
      <c r="C143" s="135" t="s">
        <v>330</v>
      </c>
      <c r="D143" s="136">
        <v>0</v>
      </c>
    </row>
    <row r="144" spans="1:35" ht="30" customHeight="1" x14ac:dyDescent="0.3">
      <c r="B144" s="142"/>
      <c r="C144" s="135"/>
      <c r="D144" s="136">
        <f>SUM(D142:D143)</f>
        <v>40350000</v>
      </c>
    </row>
    <row r="145" spans="2:4" ht="30" customHeight="1" x14ac:dyDescent="0.3">
      <c r="B145" s="142"/>
      <c r="C145" s="147"/>
      <c r="D145" s="148"/>
    </row>
    <row r="146" spans="2:4" ht="30" customHeight="1" x14ac:dyDescent="0.3">
      <c r="B146" s="142"/>
      <c r="C146" s="147"/>
      <c r="D146" s="148"/>
    </row>
  </sheetData>
  <mergeCells count="36">
    <mergeCell ref="A1:W1"/>
    <mergeCell ref="A2:A3"/>
    <mergeCell ref="B2:B3"/>
    <mergeCell ref="C2:C3"/>
    <mergeCell ref="D2:D3"/>
    <mergeCell ref="E2:E3"/>
    <mergeCell ref="F2:F3"/>
    <mergeCell ref="G2:G3"/>
    <mergeCell ref="H2:H3"/>
    <mergeCell ref="I2:I3"/>
    <mergeCell ref="C35:E35"/>
    <mergeCell ref="P2:P3"/>
    <mergeCell ref="Q2:Q3"/>
    <mergeCell ref="R2:R3"/>
    <mergeCell ref="S2:S3"/>
    <mergeCell ref="J2:J3"/>
    <mergeCell ref="K2:K3"/>
    <mergeCell ref="L2:L3"/>
    <mergeCell ref="M2:M3"/>
    <mergeCell ref="N2:N3"/>
    <mergeCell ref="O2:O3"/>
    <mergeCell ref="V2:V3"/>
    <mergeCell ref="W2:W3"/>
    <mergeCell ref="X2:AI2"/>
    <mergeCell ref="C4:E4"/>
    <mergeCell ref="C12:E12"/>
    <mergeCell ref="T2:T3"/>
    <mergeCell ref="U2:U3"/>
    <mergeCell ref="C115:E115"/>
    <mergeCell ref="C121:E121"/>
    <mergeCell ref="C53:E53"/>
    <mergeCell ref="C59:E59"/>
    <mergeCell ref="C75:E75"/>
    <mergeCell ref="C94:E94"/>
    <mergeCell ref="C98:E98"/>
    <mergeCell ref="C109:E109"/>
  </mergeCells>
  <pageMargins left="0.32" right="0.196850393700787" top="0.55118110236220497" bottom="0.39370078740157499" header="0.31496062992126" footer="0.196850393700787"/>
  <pageSetup scale="54" fitToHeight="8" orientation="landscape" r:id="rId1"/>
  <headerFooter>
    <oddFooter>&amp;C&amp;P</oddFooter>
  </headerFooter>
  <rowBreaks count="4" manualBreakCount="4">
    <brk id="19" max="22" man="1"/>
    <brk id="48" max="22" man="1"/>
    <brk id="78" max="22" man="1"/>
    <brk id="108"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Ann E Procurement Planning</vt:lpstr>
      <vt:lpstr>'Ann E Procurement Planning'!Print_Area</vt:lpstr>
      <vt:lpstr>'Ann E Procurement Planning'!Print_Titles</vt:lpstr>
    </vt:vector>
  </TitlesOfParts>
  <Company>HP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kmakgobela</dc:creator>
  <cp:lastModifiedBy>Nadine Laubscher</cp:lastModifiedBy>
  <cp:lastPrinted>2012-11-12T08:05:57Z</cp:lastPrinted>
  <dcterms:created xsi:type="dcterms:W3CDTF">2012-11-05T08:53:31Z</dcterms:created>
  <dcterms:modified xsi:type="dcterms:W3CDTF">2012-11-12T08:06:02Z</dcterms:modified>
</cp:coreProperties>
</file>